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MGonzalezM\Desktop\CONSEJO DIRECTIVO\Consejo Directivo 2021\10. Sesión de Consejo Directivo Octubre 2021\"/>
    </mc:Choice>
  </mc:AlternateContent>
  <xr:revisionPtr revIDLastSave="0" documentId="8_{7BA1ABAB-961D-46AA-AA0A-02197E68BD7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ltas y bajas" sheetId="5" r:id="rId1"/>
    <sheet name="Adicionales" sheetId="6" r:id="rId2"/>
    <sheet name="Hoja1" sheetId="2" state="hidden" r:id="rId3"/>
  </sheets>
  <externalReferences>
    <externalReference r:id="rId4"/>
  </externalReferences>
  <definedNames>
    <definedName name="Gasto_Administrativo">[1]Hipótesis!$B$4</definedName>
    <definedName name="Gasto_Médico">[1]Hipótesis!$B$6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1" i="5" l="1"/>
  <c r="L161" i="5"/>
  <c r="N161" i="5" s="1"/>
  <c r="I162" i="5"/>
  <c r="L162" i="5"/>
  <c r="N162" i="5" s="1"/>
  <c r="I163" i="5"/>
  <c r="L163" i="5"/>
  <c r="N163" i="5" s="1"/>
  <c r="I164" i="5"/>
  <c r="L164" i="5"/>
  <c r="N164" i="5" s="1"/>
  <c r="I165" i="5"/>
  <c r="L165" i="5"/>
  <c r="N165" i="5" s="1"/>
  <c r="I166" i="5"/>
  <c r="L166" i="5"/>
  <c r="N166" i="5" s="1"/>
  <c r="I167" i="5"/>
  <c r="L167" i="5"/>
  <c r="N167" i="5" s="1"/>
  <c r="I168" i="5"/>
  <c r="O168" i="5" s="1"/>
  <c r="Q168" i="5" s="1"/>
  <c r="L168" i="5"/>
  <c r="I169" i="5"/>
  <c r="L169" i="5"/>
  <c r="O169" i="5" s="1"/>
  <c r="Q169" i="5" s="1"/>
  <c r="I170" i="5"/>
  <c r="L170" i="5"/>
  <c r="N170" i="5" s="1"/>
  <c r="I171" i="5"/>
  <c r="L171" i="5"/>
  <c r="N171" i="5"/>
  <c r="I172" i="5"/>
  <c r="L172" i="5"/>
  <c r="N172" i="5" s="1"/>
  <c r="O171" i="5" l="1"/>
  <c r="Q171" i="5" s="1"/>
  <c r="O172" i="5"/>
  <c r="Q172" i="5" s="1"/>
  <c r="K168" i="5"/>
  <c r="K172" i="5"/>
  <c r="K171" i="5"/>
  <c r="N169" i="5"/>
  <c r="N168" i="5"/>
  <c r="K167" i="5"/>
  <c r="O161" i="5"/>
  <c r="Q161" i="5" s="1"/>
  <c r="O163" i="5"/>
  <c r="Q163" i="5" s="1"/>
  <c r="O167" i="5"/>
  <c r="Q167" i="5" s="1"/>
  <c r="O164" i="5"/>
  <c r="Q164" i="5" s="1"/>
  <c r="O165" i="5"/>
  <c r="Q165" i="5" s="1"/>
  <c r="K164" i="5"/>
  <c r="K163" i="5"/>
  <c r="K162" i="5"/>
  <c r="K170" i="5"/>
  <c r="K166" i="5"/>
  <c r="O170" i="5"/>
  <c r="Q170" i="5" s="1"/>
  <c r="K169" i="5"/>
  <c r="O166" i="5"/>
  <c r="Q166" i="5" s="1"/>
  <c r="K165" i="5"/>
  <c r="O162" i="5"/>
  <c r="Q162" i="5" s="1"/>
  <c r="K161" i="5"/>
  <c r="L160" i="5"/>
  <c r="I160" i="5"/>
  <c r="L159" i="5"/>
  <c r="N159" i="5" s="1"/>
  <c r="I159" i="5"/>
  <c r="O159" i="5" s="1"/>
  <c r="Q159" i="5" s="1"/>
  <c r="L158" i="5"/>
  <c r="I158" i="5"/>
  <c r="L157" i="5"/>
  <c r="N157" i="5" s="1"/>
  <c r="I157" i="5"/>
  <c r="L156" i="5"/>
  <c r="N156" i="5" s="1"/>
  <c r="I156" i="5"/>
  <c r="L155" i="5"/>
  <c r="N155" i="5" s="1"/>
  <c r="I155" i="5"/>
  <c r="L154" i="5"/>
  <c r="N154" i="5" s="1"/>
  <c r="I154" i="5"/>
  <c r="L153" i="5"/>
  <c r="N153" i="5" s="1"/>
  <c r="I153" i="5"/>
  <c r="L152" i="5"/>
  <c r="I152" i="5"/>
  <c r="L151" i="5"/>
  <c r="N151" i="5" s="1"/>
  <c r="I151" i="5"/>
  <c r="L150" i="5"/>
  <c r="N150" i="5" s="1"/>
  <c r="I150" i="5"/>
  <c r="L149" i="5"/>
  <c r="N149" i="5" s="1"/>
  <c r="I149" i="5"/>
  <c r="O160" i="5" l="1"/>
  <c r="Q160" i="5" s="1"/>
  <c r="O158" i="5"/>
  <c r="Q158" i="5" s="1"/>
  <c r="O157" i="5"/>
  <c r="Q157" i="5" s="1"/>
  <c r="O155" i="5"/>
  <c r="Q155" i="5" s="1"/>
  <c r="O153" i="5"/>
  <c r="Q153" i="5" s="1"/>
  <c r="N152" i="5"/>
  <c r="O152" i="5"/>
  <c r="Q152" i="5" s="1"/>
  <c r="O151" i="5"/>
  <c r="Q151" i="5" s="1"/>
  <c r="O149" i="5"/>
  <c r="Q149" i="5" s="1"/>
  <c r="O156" i="5"/>
  <c r="P156" i="5" s="1"/>
  <c r="O150" i="5"/>
  <c r="Q150" i="5" s="1"/>
  <c r="O154" i="5"/>
  <c r="Q154" i="5" s="1"/>
  <c r="K149" i="5"/>
  <c r="K150" i="5"/>
  <c r="K151" i="5"/>
  <c r="K152" i="5"/>
  <c r="K153" i="5"/>
  <c r="K154" i="5"/>
  <c r="K155" i="5"/>
  <c r="K156" i="5"/>
  <c r="K158" i="5"/>
  <c r="K160" i="5"/>
  <c r="K157" i="5"/>
  <c r="N158" i="5"/>
  <c r="K159" i="5"/>
  <c r="N160" i="5"/>
  <c r="Q156" i="5" l="1"/>
  <c r="I137" i="5" l="1"/>
  <c r="I136" i="5"/>
  <c r="L137" i="5" l="1"/>
  <c r="I138" i="5"/>
  <c r="L138" i="5"/>
  <c r="I139" i="5"/>
  <c r="L139" i="5"/>
  <c r="N139" i="5"/>
  <c r="I140" i="5"/>
  <c r="L140" i="5"/>
  <c r="N140" i="5" s="1"/>
  <c r="I141" i="5"/>
  <c r="O141" i="5" s="1"/>
  <c r="Q141" i="5" s="1"/>
  <c r="L141" i="5"/>
  <c r="N141" i="5" s="1"/>
  <c r="I142" i="5"/>
  <c r="L142" i="5"/>
  <c r="N142" i="5" s="1"/>
  <c r="I143" i="5"/>
  <c r="L143" i="5"/>
  <c r="N143" i="5" s="1"/>
  <c r="I144" i="5"/>
  <c r="L144" i="5"/>
  <c r="N144" i="5" s="1"/>
  <c r="I145" i="5"/>
  <c r="L145" i="5"/>
  <c r="N145" i="5" s="1"/>
  <c r="I146" i="5"/>
  <c r="L146" i="5"/>
  <c r="N146" i="5" s="1"/>
  <c r="I147" i="5"/>
  <c r="L147" i="5"/>
  <c r="N147" i="5" s="1"/>
  <c r="I148" i="5"/>
  <c r="L148" i="5"/>
  <c r="N148" i="5" s="1"/>
  <c r="O145" i="5" l="1"/>
  <c r="Q145" i="5" s="1"/>
  <c r="O146" i="5"/>
  <c r="Q146" i="5" s="1"/>
  <c r="O143" i="5"/>
  <c r="Q143" i="5" s="1"/>
  <c r="N138" i="5"/>
  <c r="K138" i="5"/>
  <c r="K139" i="5"/>
  <c r="N137" i="5"/>
  <c r="K137" i="5"/>
  <c r="O148" i="5"/>
  <c r="Q148" i="5" s="1"/>
  <c r="O147" i="5"/>
  <c r="Q147" i="5" s="1"/>
  <c r="O144" i="5"/>
  <c r="Q144" i="5" s="1"/>
  <c r="O142" i="5"/>
  <c r="Q142" i="5" s="1"/>
  <c r="O140" i="5"/>
  <c r="Q140" i="5" s="1"/>
  <c r="O139" i="5"/>
  <c r="Q139" i="5" s="1"/>
  <c r="O138" i="5"/>
  <c r="Q138" i="5" s="1"/>
  <c r="O137" i="5"/>
  <c r="Q137" i="5" s="1"/>
  <c r="I128" i="5"/>
  <c r="I129" i="5"/>
  <c r="I130" i="5"/>
  <c r="I131" i="5"/>
  <c r="I132" i="5"/>
  <c r="I133" i="5"/>
  <c r="I134" i="5"/>
  <c r="I135" i="5"/>
  <c r="I127" i="5"/>
  <c r="I126" i="5" l="1"/>
  <c r="J4" i="6" l="1"/>
  <c r="J5" i="6"/>
  <c r="J6" i="6"/>
  <c r="J7" i="6"/>
  <c r="I125" i="5"/>
  <c r="K125" i="5" s="1"/>
  <c r="L125" i="5"/>
  <c r="N125" i="5" s="1"/>
  <c r="L136" i="5"/>
  <c r="K136" i="5" s="1"/>
  <c r="L135" i="5"/>
  <c r="K135" i="5" s="1"/>
  <c r="L134" i="5"/>
  <c r="L133" i="5"/>
  <c r="L132" i="5"/>
  <c r="L131" i="5"/>
  <c r="L130" i="5"/>
  <c r="L129" i="5"/>
  <c r="L128" i="5"/>
  <c r="L127" i="5"/>
  <c r="L126" i="5"/>
  <c r="K126" i="5" s="1"/>
  <c r="N136" i="5" l="1"/>
  <c r="O136" i="5"/>
  <c r="Q136" i="5" s="1"/>
  <c r="N135" i="5"/>
  <c r="O135" i="5"/>
  <c r="Q135" i="5" s="1"/>
  <c r="K134" i="5"/>
  <c r="O134" i="5"/>
  <c r="Q134" i="5" s="1"/>
  <c r="K133" i="5"/>
  <c r="O133" i="5"/>
  <c r="Q133" i="5" s="1"/>
  <c r="K132" i="5"/>
  <c r="O132" i="5"/>
  <c r="K131" i="5"/>
  <c r="O131" i="5"/>
  <c r="K130" i="5"/>
  <c r="O130" i="5"/>
  <c r="P138" i="5" s="1"/>
  <c r="K129" i="5"/>
  <c r="O129" i="5"/>
  <c r="Q129" i="5" s="1"/>
  <c r="K128" i="5"/>
  <c r="O128" i="5"/>
  <c r="Q128" i="5" s="1"/>
  <c r="K127" i="5"/>
  <c r="O127" i="5"/>
  <c r="Q127" i="5" s="1"/>
  <c r="O126" i="5"/>
  <c r="Q126" i="5" s="1"/>
  <c r="O125" i="5"/>
  <c r="Q125" i="5" s="1"/>
  <c r="N126" i="5"/>
  <c r="N128" i="5"/>
  <c r="N130" i="5"/>
  <c r="N132" i="5"/>
  <c r="N134" i="5"/>
  <c r="N127" i="5"/>
  <c r="N129" i="5"/>
  <c r="N131" i="5"/>
  <c r="N133" i="5"/>
  <c r="J3" i="6"/>
  <c r="J2" i="6"/>
  <c r="P132" i="5" l="1"/>
  <c r="Q132" i="5"/>
  <c r="P139" i="5"/>
  <c r="Q131" i="5"/>
  <c r="Q130" i="5"/>
  <c r="L114" i="5" l="1"/>
  <c r="N114" i="5" s="1"/>
  <c r="L115" i="5"/>
  <c r="N115" i="5" s="1"/>
  <c r="L116" i="5"/>
  <c r="N116" i="5" s="1"/>
  <c r="L117" i="5"/>
  <c r="N117" i="5" s="1"/>
  <c r="L118" i="5"/>
  <c r="N118" i="5" s="1"/>
  <c r="L119" i="5"/>
  <c r="N119" i="5" s="1"/>
  <c r="L120" i="5"/>
  <c r="L121" i="5"/>
  <c r="N121" i="5" s="1"/>
  <c r="L122" i="5"/>
  <c r="L123" i="5"/>
  <c r="N123" i="5" s="1"/>
  <c r="L124" i="5"/>
  <c r="L113" i="5"/>
  <c r="N113" i="5" s="1"/>
  <c r="I124" i="5"/>
  <c r="O124" i="5" s="1"/>
  <c r="Q124" i="5" s="1"/>
  <c r="I123" i="5"/>
  <c r="I122" i="5"/>
  <c r="I121" i="5"/>
  <c r="N120" i="5"/>
  <c r="I120" i="5"/>
  <c r="O120" i="5" s="1"/>
  <c r="Q120" i="5" s="1"/>
  <c r="I119" i="5"/>
  <c r="I118" i="5"/>
  <c r="I117" i="5"/>
  <c r="I116" i="5"/>
  <c r="I115" i="5"/>
  <c r="I114" i="5"/>
  <c r="I113" i="5"/>
  <c r="K122" i="5" l="1"/>
  <c r="O122" i="5"/>
  <c r="Q122" i="5" s="1"/>
  <c r="N122" i="5"/>
  <c r="N124" i="5"/>
  <c r="K124" i="5"/>
  <c r="O123" i="5"/>
  <c r="Q123" i="5" s="1"/>
  <c r="K123" i="5"/>
  <c r="K113" i="5"/>
  <c r="O121" i="5"/>
  <c r="O119" i="5"/>
  <c r="Q119" i="5" s="1"/>
  <c r="O118" i="5"/>
  <c r="Q118" i="5" s="1"/>
  <c r="O117" i="5"/>
  <c r="Q117" i="5" s="1"/>
  <c r="K116" i="5"/>
  <c r="K115" i="5"/>
  <c r="O116" i="5"/>
  <c r="Q116" i="5" s="1"/>
  <c r="O115" i="5"/>
  <c r="Q115" i="5" s="1"/>
  <c r="O114" i="5"/>
  <c r="Q114" i="5" s="1"/>
  <c r="O113" i="5"/>
  <c r="Q113" i="5" s="1"/>
  <c r="K121" i="5"/>
  <c r="K119" i="5"/>
  <c r="K118" i="5"/>
  <c r="K117" i="5"/>
  <c r="K114" i="5"/>
  <c r="K120" i="5"/>
  <c r="L112" i="5"/>
  <c r="N112" i="5" s="1"/>
  <c r="I112" i="5"/>
  <c r="P121" i="5" l="1"/>
  <c r="Q121" i="5"/>
  <c r="O112" i="5"/>
  <c r="Q112" i="5" s="1"/>
  <c r="L111" i="5"/>
  <c r="N111" i="5" s="1"/>
  <c r="I111" i="5"/>
  <c r="O111" i="5" l="1"/>
  <c r="Q111" i="5" s="1"/>
  <c r="L110" i="5"/>
  <c r="N110" i="5" s="1"/>
  <c r="I110" i="5" l="1"/>
  <c r="O110" i="5" s="1"/>
  <c r="Q110" i="5" s="1"/>
  <c r="I109" i="5" l="1"/>
  <c r="L109" i="5"/>
  <c r="N109" i="5" s="1"/>
  <c r="O109" i="5" l="1"/>
  <c r="Q109" i="5" s="1"/>
  <c r="K109" i="5"/>
  <c r="L108" i="5" l="1"/>
  <c r="N108" i="5" l="1"/>
  <c r="I108" i="5"/>
  <c r="O108" i="5" s="1"/>
  <c r="Q108" i="5" s="1"/>
  <c r="K108" i="5" l="1"/>
  <c r="L107" i="5" l="1"/>
  <c r="I107" i="5"/>
  <c r="K107" i="5" l="1"/>
  <c r="N107" i="5"/>
  <c r="L106" i="5"/>
  <c r="N106" i="5" s="1"/>
  <c r="I106" i="5"/>
  <c r="K106" i="5" l="1"/>
  <c r="I105" i="5"/>
  <c r="L105" i="5"/>
  <c r="N105" i="5" s="1"/>
  <c r="K105" i="5" l="1"/>
  <c r="I104" i="5"/>
  <c r="L104" i="5"/>
  <c r="K104" i="5" l="1"/>
  <c r="N104" i="5"/>
  <c r="L103" i="5"/>
  <c r="N103" i="5" s="1"/>
  <c r="I103" i="5" l="1"/>
  <c r="K103" i="5" s="1"/>
  <c r="L102" i="5" l="1"/>
  <c r="I102" i="5"/>
  <c r="K102" i="5" l="1"/>
  <c r="N102" i="5"/>
  <c r="I101" i="5"/>
  <c r="L101" i="5"/>
  <c r="K101" i="5" l="1"/>
  <c r="N101" i="5"/>
  <c r="L100" i="5"/>
  <c r="N100" i="5" l="1"/>
  <c r="I100" i="5"/>
  <c r="K100" i="5" s="1"/>
  <c r="L99" i="5" l="1"/>
  <c r="N99" i="5" s="1"/>
  <c r="I99" i="5"/>
  <c r="L98" i="5"/>
  <c r="I98" i="5"/>
  <c r="K99" i="5" l="1"/>
  <c r="K98" i="5"/>
  <c r="N98" i="5"/>
  <c r="L96" i="5"/>
  <c r="L97" i="5"/>
  <c r="N97" i="5" s="1"/>
  <c r="N96" i="5" l="1"/>
  <c r="I96" i="5"/>
  <c r="K96" i="5" s="1"/>
  <c r="I97" i="5"/>
  <c r="K97" i="5" s="1"/>
  <c r="L95" i="5"/>
  <c r="I95" i="5"/>
  <c r="L94" i="5"/>
  <c r="I94" i="5"/>
  <c r="L93" i="5"/>
  <c r="I93" i="5"/>
  <c r="L92" i="5"/>
  <c r="I92" i="5"/>
  <c r="L91" i="5"/>
  <c r="I91" i="5"/>
  <c r="L90" i="5"/>
  <c r="I90" i="5"/>
  <c r="L89" i="5"/>
  <c r="I89" i="5"/>
  <c r="L88" i="5"/>
  <c r="I88" i="5"/>
  <c r="L87" i="5"/>
  <c r="N87" i="5" s="1"/>
  <c r="I87" i="5"/>
  <c r="L86" i="5"/>
  <c r="I86" i="5"/>
  <c r="L85" i="5"/>
  <c r="I85" i="5"/>
  <c r="L84" i="5"/>
  <c r="I84" i="5"/>
  <c r="L83" i="5"/>
  <c r="I83" i="5"/>
  <c r="L82" i="5"/>
  <c r="I82" i="5"/>
  <c r="L81" i="5"/>
  <c r="I81" i="5"/>
  <c r="L80" i="5"/>
  <c r="I80" i="5"/>
  <c r="L79" i="5"/>
  <c r="N79" i="5" s="1"/>
  <c r="I79" i="5"/>
  <c r="L78" i="5"/>
  <c r="I78" i="5"/>
  <c r="L77" i="5"/>
  <c r="I77" i="5"/>
  <c r="L76" i="5"/>
  <c r="I76" i="5"/>
  <c r="L75" i="5"/>
  <c r="I75" i="5"/>
  <c r="L74" i="5"/>
  <c r="I74" i="5"/>
  <c r="L73" i="5"/>
  <c r="I73" i="5"/>
  <c r="L72" i="5"/>
  <c r="I72" i="5"/>
  <c r="L71" i="5"/>
  <c r="N71" i="5" s="1"/>
  <c r="I71" i="5"/>
  <c r="L70" i="5"/>
  <c r="I70" i="5"/>
  <c r="L69" i="5"/>
  <c r="I69" i="5"/>
  <c r="L68" i="5"/>
  <c r="K68" i="5" s="1"/>
  <c r="L67" i="5"/>
  <c r="N67" i="5" s="1"/>
  <c r="L66" i="5"/>
  <c r="N66" i="5" s="1"/>
  <c r="L65" i="5"/>
  <c r="N65" i="5" s="1"/>
  <c r="L64" i="5"/>
  <c r="K64" i="5" s="1"/>
  <c r="N63" i="5"/>
  <c r="K63" i="5"/>
  <c r="N62" i="5"/>
  <c r="K62" i="5"/>
  <c r="N61" i="5"/>
  <c r="K61" i="5"/>
  <c r="N60" i="5"/>
  <c r="K60" i="5"/>
  <c r="N59" i="5"/>
  <c r="K59" i="5"/>
  <c r="L58" i="5"/>
  <c r="K58" i="5" s="1"/>
  <c r="L57" i="5"/>
  <c r="K57" i="5" s="1"/>
  <c r="L56" i="5"/>
  <c r="N56" i="5" s="1"/>
  <c r="L55" i="5"/>
  <c r="N55" i="5" s="1"/>
  <c r="L54" i="5"/>
  <c r="K54" i="5" s="1"/>
  <c r="L53" i="5"/>
  <c r="K53" i="5" s="1"/>
  <c r="L52" i="5"/>
  <c r="N52" i="5" s="1"/>
  <c r="L51" i="5"/>
  <c r="N51" i="5" s="1"/>
  <c r="L50" i="5"/>
  <c r="K50" i="5" s="1"/>
  <c r="L49" i="5"/>
  <c r="K49" i="5" s="1"/>
  <c r="L48" i="5"/>
  <c r="N48" i="5" s="1"/>
  <c r="L47" i="5"/>
  <c r="N47" i="5" s="1"/>
  <c r="L46" i="5"/>
  <c r="K46" i="5" s="1"/>
  <c r="L45" i="5"/>
  <c r="K45" i="5" s="1"/>
  <c r="L44" i="5"/>
  <c r="N44" i="5" s="1"/>
  <c r="L43" i="5"/>
  <c r="N43" i="5" s="1"/>
  <c r="L42" i="5"/>
  <c r="K42" i="5" s="1"/>
  <c r="L41" i="5"/>
  <c r="K41" i="5" s="1"/>
  <c r="L40" i="5"/>
  <c r="N40" i="5" s="1"/>
  <c r="L39" i="5"/>
  <c r="N39" i="5" s="1"/>
  <c r="L38" i="5"/>
  <c r="K38" i="5" s="1"/>
  <c r="L37" i="5"/>
  <c r="K37" i="5" s="1"/>
  <c r="L36" i="5"/>
  <c r="N36" i="5" s="1"/>
  <c r="L35" i="5"/>
  <c r="N35" i="5" s="1"/>
  <c r="L34" i="5"/>
  <c r="K34" i="5" s="1"/>
  <c r="W33" i="5"/>
  <c r="X33" i="5" s="1"/>
  <c r="L33" i="5"/>
  <c r="N33" i="5" s="1"/>
  <c r="W32" i="5"/>
  <c r="X32" i="5" s="1"/>
  <c r="L32" i="5"/>
  <c r="N32" i="5" s="1"/>
  <c r="W31" i="5"/>
  <c r="X31" i="5" s="1"/>
  <c r="L31" i="5"/>
  <c r="K31" i="5" s="1"/>
  <c r="W30" i="5"/>
  <c r="X30" i="5" s="1"/>
  <c r="L30" i="5"/>
  <c r="K30" i="5" s="1"/>
  <c r="W29" i="5"/>
  <c r="X29" i="5" s="1"/>
  <c r="L29" i="5"/>
  <c r="N29" i="5" s="1"/>
  <c r="W28" i="5"/>
  <c r="X28" i="5" s="1"/>
  <c r="L28" i="5"/>
  <c r="N28" i="5" s="1"/>
  <c r="W27" i="5"/>
  <c r="X27" i="5" s="1"/>
  <c r="L27" i="5"/>
  <c r="K27" i="5" s="1"/>
  <c r="W26" i="5"/>
  <c r="X26" i="5" s="1"/>
  <c r="L26" i="5"/>
  <c r="K26" i="5" s="1"/>
  <c r="W25" i="5"/>
  <c r="X25" i="5" s="1"/>
  <c r="L25" i="5"/>
  <c r="N25" i="5" s="1"/>
  <c r="W24" i="5"/>
  <c r="X24" i="5" s="1"/>
  <c r="L24" i="5"/>
  <c r="N24" i="5" s="1"/>
  <c r="K24" i="5"/>
  <c r="L23" i="5"/>
  <c r="K23" i="5" s="1"/>
  <c r="W22" i="5"/>
  <c r="X22" i="5" s="1"/>
  <c r="L22" i="5"/>
  <c r="N22" i="5" s="1"/>
  <c r="K22" i="5"/>
  <c r="L21" i="5"/>
  <c r="K21" i="5" s="1"/>
  <c r="L20" i="5"/>
  <c r="N20" i="5" s="1"/>
  <c r="L19" i="5"/>
  <c r="N19" i="5" s="1"/>
  <c r="L18" i="5"/>
  <c r="N18" i="5" s="1"/>
  <c r="I18" i="5"/>
  <c r="L17" i="5"/>
  <c r="N17" i="5" s="1"/>
  <c r="L16" i="5"/>
  <c r="K16" i="5" s="1"/>
  <c r="L15" i="5"/>
  <c r="N15" i="5" s="1"/>
  <c r="L14" i="5"/>
  <c r="N14" i="5" s="1"/>
  <c r="L13" i="5"/>
  <c r="N13" i="5" s="1"/>
  <c r="L12" i="5"/>
  <c r="K12" i="5" s="1"/>
  <c r="L11" i="5"/>
  <c r="N11" i="5" s="1"/>
  <c r="L10" i="5"/>
  <c r="N10" i="5" s="1"/>
  <c r="L9" i="5"/>
  <c r="N9" i="5" s="1"/>
  <c r="L8" i="5"/>
  <c r="K8" i="5" s="1"/>
  <c r="L7" i="5"/>
  <c r="N7" i="5" s="1"/>
  <c r="L6" i="5"/>
  <c r="N6" i="5" s="1"/>
  <c r="N5" i="5"/>
  <c r="K5" i="5"/>
  <c r="K13" i="5" l="1"/>
  <c r="K81" i="5"/>
  <c r="K83" i="5"/>
  <c r="N42" i="5"/>
  <c r="K65" i="5"/>
  <c r="K11" i="5"/>
  <c r="K17" i="5"/>
  <c r="K32" i="5"/>
  <c r="K48" i="5"/>
  <c r="K9" i="5"/>
  <c r="N30" i="5"/>
  <c r="N58" i="5"/>
  <c r="N12" i="5"/>
  <c r="K15" i="5"/>
  <c r="K20" i="5"/>
  <c r="N38" i="5"/>
  <c r="K72" i="5"/>
  <c r="K74" i="5"/>
  <c r="K39" i="5"/>
  <c r="N54" i="5"/>
  <c r="K88" i="5"/>
  <c r="K7" i="5"/>
  <c r="K14" i="5"/>
  <c r="K25" i="5"/>
  <c r="K33" i="5"/>
  <c r="K35" i="5"/>
  <c r="K55" i="5"/>
  <c r="K67" i="5"/>
  <c r="N45" i="5"/>
  <c r="K47" i="5"/>
  <c r="K51" i="5"/>
  <c r="K73" i="5"/>
  <c r="K75" i="5"/>
  <c r="K80" i="5"/>
  <c r="K82" i="5"/>
  <c r="N26" i="5"/>
  <c r="N34" i="5"/>
  <c r="K43" i="5"/>
  <c r="N46" i="5"/>
  <c r="N50" i="5"/>
  <c r="K69" i="5"/>
  <c r="K71" i="5"/>
  <c r="K76" i="5"/>
  <c r="K78" i="5"/>
  <c r="N83" i="5"/>
  <c r="K85" i="5"/>
  <c r="K87" i="5"/>
  <c r="K6" i="5"/>
  <c r="K10" i="5"/>
  <c r="K19" i="5"/>
  <c r="K29" i="5"/>
  <c r="N31" i="5"/>
  <c r="K40" i="5"/>
  <c r="K44" i="5"/>
  <c r="K56" i="5"/>
  <c r="K66" i="5"/>
  <c r="K70" i="5"/>
  <c r="N75" i="5"/>
  <c r="K77" i="5"/>
  <c r="K79" i="5"/>
  <c r="K84" i="5"/>
  <c r="K86" i="5"/>
  <c r="N16" i="5"/>
  <c r="W23" i="5"/>
  <c r="X23" i="5" s="1"/>
  <c r="K18" i="5"/>
  <c r="N21" i="5"/>
  <c r="N27" i="5"/>
  <c r="N49" i="5"/>
  <c r="N70" i="5"/>
  <c r="N74" i="5"/>
  <c r="N78" i="5"/>
  <c r="N82" i="5"/>
  <c r="N86" i="5"/>
  <c r="K89" i="5"/>
  <c r="N89" i="5"/>
  <c r="K91" i="5"/>
  <c r="N91" i="5"/>
  <c r="K93" i="5"/>
  <c r="N93" i="5"/>
  <c r="K95" i="5"/>
  <c r="N95" i="5"/>
  <c r="N37" i="5"/>
  <c r="N53" i="5"/>
  <c r="N64" i="5"/>
  <c r="N69" i="5"/>
  <c r="N73" i="5"/>
  <c r="N77" i="5"/>
  <c r="N81" i="5"/>
  <c r="N85" i="5"/>
  <c r="N8" i="5"/>
  <c r="N23" i="5"/>
  <c r="K28" i="5"/>
  <c r="K36" i="5"/>
  <c r="N41" i="5"/>
  <c r="K52" i="5"/>
  <c r="N57" i="5"/>
  <c r="N68" i="5"/>
  <c r="N72" i="5"/>
  <c r="N76" i="5"/>
  <c r="N80" i="5"/>
  <c r="N84" i="5"/>
  <c r="N88" i="5"/>
  <c r="K90" i="5"/>
  <c r="N90" i="5"/>
  <c r="K92" i="5"/>
  <c r="N92" i="5"/>
  <c r="K94" i="5"/>
  <c r="N94" i="5"/>
  <c r="R24" i="2" l="1"/>
  <c r="R25" i="2"/>
  <c r="R26" i="2"/>
  <c r="R27" i="2"/>
  <c r="R23" i="2"/>
  <c r="D7" i="2"/>
  <c r="E7" i="2"/>
  <c r="F7" i="2"/>
  <c r="G7" i="2"/>
  <c r="H7" i="2"/>
  <c r="I7" i="2"/>
  <c r="J7" i="2"/>
  <c r="K7" i="2"/>
  <c r="L7" i="2"/>
  <c r="M7" i="2"/>
  <c r="B7" i="2"/>
  <c r="N3" i="2"/>
  <c r="J13" i="2" s="1"/>
  <c r="N4" i="2"/>
  <c r="N5" i="2"/>
  <c r="N15" i="2" s="1"/>
  <c r="N6" i="2"/>
  <c r="E16" i="2" s="1"/>
  <c r="C2" i="2"/>
  <c r="N2" i="2" s="1"/>
  <c r="B12" i="2" s="1"/>
  <c r="K15" i="2" l="1"/>
  <c r="I13" i="2"/>
  <c r="C7" i="2"/>
  <c r="G15" i="2"/>
  <c r="H14" i="2"/>
  <c r="L14" i="2"/>
  <c r="B14" i="2"/>
  <c r="E14" i="2"/>
  <c r="C14" i="2"/>
  <c r="M14" i="2"/>
  <c r="I14" i="2"/>
  <c r="N14" i="2"/>
  <c r="C13" i="2"/>
  <c r="E13" i="2"/>
  <c r="M13" i="2"/>
  <c r="F13" i="2"/>
  <c r="B13" i="2"/>
  <c r="G14" i="2"/>
  <c r="N13" i="2"/>
  <c r="F12" i="2"/>
  <c r="J12" i="2"/>
  <c r="C12" i="2"/>
  <c r="L12" i="2"/>
  <c r="I12" i="2"/>
  <c r="N7" i="2"/>
  <c r="N12" i="2"/>
  <c r="G12" i="2"/>
  <c r="K12" i="2"/>
  <c r="H12" i="2"/>
  <c r="D12" i="2"/>
  <c r="E12" i="2"/>
  <c r="M12" i="2"/>
  <c r="M16" i="2"/>
  <c r="I16" i="2"/>
  <c r="L16" i="2"/>
  <c r="C16" i="2"/>
  <c r="B15" i="2"/>
  <c r="K16" i="2"/>
  <c r="F16" i="2"/>
  <c r="M15" i="2"/>
  <c r="I15" i="2"/>
  <c r="D15" i="2"/>
  <c r="K14" i="2"/>
  <c r="F14" i="2"/>
  <c r="L13" i="2"/>
  <c r="H13" i="2"/>
  <c r="D13" i="2"/>
  <c r="N16" i="2"/>
  <c r="F15" i="2"/>
  <c r="D16" i="2"/>
  <c r="H16" i="2"/>
  <c r="G16" i="2"/>
  <c r="J15" i="2"/>
  <c r="E15" i="2"/>
  <c r="B16" i="2"/>
  <c r="J16" i="2"/>
  <c r="L15" i="2"/>
  <c r="H15" i="2"/>
  <c r="C15" i="2"/>
  <c r="J14" i="2"/>
  <c r="D14" i="2"/>
  <c r="K13" i="2"/>
  <c r="G13" i="2"/>
  <c r="N17" i="2" l="1"/>
  <c r="C17" i="2"/>
  <c r="C22" i="2" s="1"/>
  <c r="H17" i="2"/>
  <c r="J17" i="2"/>
  <c r="M17" i="2"/>
  <c r="K17" i="2"/>
  <c r="I17" i="2"/>
  <c r="F17" i="2"/>
  <c r="D17" i="2"/>
  <c r="D22" i="2" s="1"/>
  <c r="E17" i="2"/>
  <c r="G17" i="2"/>
  <c r="L17" i="2"/>
  <c r="B17" i="2"/>
  <c r="B22" i="2" s="1"/>
  <c r="L26" i="2" l="1"/>
  <c r="L22" i="2"/>
  <c r="L25" i="2"/>
  <c r="L24" i="2"/>
  <c r="L23" i="2"/>
  <c r="F22" i="2"/>
  <c r="F23" i="2"/>
  <c r="F26" i="2"/>
  <c r="F25" i="2"/>
  <c r="F24" i="2"/>
  <c r="J22" i="2"/>
  <c r="J23" i="2"/>
  <c r="J26" i="2"/>
  <c r="J24" i="2"/>
  <c r="J25" i="2"/>
  <c r="G22" i="2"/>
  <c r="G23" i="2"/>
  <c r="G25" i="2"/>
  <c r="G24" i="2"/>
  <c r="G26" i="2"/>
  <c r="I23" i="2"/>
  <c r="I26" i="2"/>
  <c r="I22" i="2"/>
  <c r="I25" i="2"/>
  <c r="I24" i="2"/>
  <c r="H26" i="2"/>
  <c r="H22" i="2"/>
  <c r="H25" i="2"/>
  <c r="H24" i="2"/>
  <c r="H23" i="2"/>
  <c r="E23" i="2"/>
  <c r="E22" i="2"/>
  <c r="E24" i="2"/>
  <c r="E26" i="2"/>
  <c r="E25" i="2"/>
  <c r="K22" i="2"/>
  <c r="K23" i="2"/>
  <c r="K26" i="2"/>
  <c r="K25" i="2"/>
  <c r="K24" i="2"/>
  <c r="C25" i="2"/>
  <c r="C24" i="2"/>
  <c r="C23" i="2"/>
  <c r="C26" i="2"/>
  <c r="B23" i="2"/>
  <c r="B26" i="2"/>
  <c r="B25" i="2"/>
  <c r="B24" i="2"/>
  <c r="D26" i="2"/>
  <c r="D25" i="2"/>
  <c r="D24" i="2"/>
  <c r="D23" i="2"/>
  <c r="M23" i="2"/>
  <c r="M22" i="2"/>
  <c r="M24" i="2"/>
  <c r="M26" i="2"/>
  <c r="M25" i="2"/>
  <c r="N22" i="2"/>
  <c r="N26" i="2"/>
  <c r="N23" i="2"/>
  <c r="N24" i="2"/>
  <c r="N2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Garcia Rangel, Sagrario del Socorro Alondra</author>
  </authors>
  <commentList>
    <comment ref="B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mes actual, cuando lo realizo, aunque el mes de efecto sea uno posterior, ejemplo: estoy en marzo, aquí es MARZO, pero el mes de efecto es ABRIL.</t>
        </r>
      </text>
    </comment>
    <comment ref="K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se consultan desde los archivos de ADRI MENSUALES</t>
        </r>
      </text>
    </comment>
    <comment ref="J2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NO GENERA EFECTO ALGUNO EN EL CUADRO DE ALTAS Y BAJAS</t>
        </r>
      </text>
    </comment>
    <comment ref="D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ES SUSPENSIÓN Y ALTA PATENTE 04044900 A NOMBRE JOSÉ CARLOS BARBA GÓMEZ</t>
        </r>
      </text>
    </comment>
    <comment ref="I2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PATENTES: 90543700 Y 905460000, SON EXTENSIÓN DE PENSIÓN DE DERECHOHABIENTE</t>
        </r>
      </text>
    </comment>
    <comment ref="D22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 02380500 JOSE ANGEL GARCIA MARQUEZ</t>
        </r>
      </text>
    </comment>
    <comment ref="H2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patentes: 90535300 y 90552600.</t>
        </r>
      </text>
    </comment>
    <comment ref="H32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patente: 90533900</t>
        </r>
      </text>
    </comment>
    <comment ref="D33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patente: 04149000</t>
        </r>
      </text>
    </comment>
    <comment ref="D34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revocación de patentes: 04252900
04268400
</t>
        </r>
      </text>
    </comment>
    <comment ref="D3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patentes: 04149000 (zavalza elizabeth) y 02380500 (garcía marquez josé ángel), como reactivación ambas.</t>
        </r>
      </text>
    </comment>
    <comment ref="E40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suspensión patente 04327300 de muñoz gutiérrez francisco.</t>
        </r>
      </text>
    </comment>
    <comment ref="K4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color verde es que si se agrego a las altas (reactivación y extensión de derechos) o a las bajas en caso de suspensión.</t>
        </r>
      </text>
    </comment>
    <comment ref="E42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PATENTE: 04327300 DE: MUÑOZ GUTIERREZ FRANCISCO.</t>
        </r>
      </text>
    </comment>
    <comment ref="F45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SE REACTIVA LA PATENTE 03071800 A NOMBRE DE ROMERO NUÑEZ MA SOCORRO, PENSIÓN DE INVALIDEZ ESTO EN CORTE JUB 0220, OSEA EFECTOS FEBRERO.</t>
        </r>
      </text>
    </comment>
    <comment ref="H4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extensión de derechos de la patente 90594000 hija imposibilitada. CORREOS MTRO. PABLO</t>
        </r>
      </text>
    </comment>
    <comment ref="H49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Suspensión (90600900) y suspensión temporal (03071800) DATOS EN ADRI 0320</t>
        </r>
      </text>
    </comment>
    <comment ref="F66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suspensión de revocación de pensión, por lo cual es una alta y no una baja.</t>
        </r>
      </text>
    </comment>
    <comment ref="H76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 90620400, RODRIGUEZ SAHAGUN RAQUEL (ORIGINAL), ALTA HIJA IMPOSIBILITADA: GONZALEZ RODRIGUEZ RAQUEL, TIPO 9 DE PENSIÓN, MONTO $10,977.52 (ALTA 30/09/2020)</t>
        </r>
      </text>
    </comment>
    <comment ref="D78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 04551500, CARRILLO RAMIREZ OLIVIA, TIPO 1 DE PENSIÓN, MONTO $21,419.68 (ALTA 31/10/2020)</t>
        </r>
      </text>
    </comment>
  </commentList>
</comments>
</file>

<file path=xl/sharedStrings.xml><?xml version="1.0" encoding="utf-8"?>
<sst xmlns="http://schemas.openxmlformats.org/spreadsheetml/2006/main" count="515" uniqueCount="111">
  <si>
    <t>MES</t>
  </si>
  <si>
    <t>ALTAS</t>
  </si>
  <si>
    <t>BAJAS</t>
  </si>
  <si>
    <t>Ajuste</t>
  </si>
  <si>
    <t>Pensionados</t>
  </si>
  <si>
    <t>Años de Servicio</t>
  </si>
  <si>
    <t>Edad Avanzada</t>
  </si>
  <si>
    <t>Invalidez</t>
  </si>
  <si>
    <t>Invalidez Riesgo de Trabajo</t>
  </si>
  <si>
    <t>Derechoha-bientes</t>
  </si>
  <si>
    <t>Viudez y Orfandad</t>
  </si>
  <si>
    <t>TOTAL</t>
  </si>
  <si>
    <t>Inicial</t>
  </si>
  <si>
    <t>Final</t>
  </si>
  <si>
    <t>ENERO</t>
  </si>
  <si>
    <t>FEBRERO</t>
  </si>
  <si>
    <t>MARZO</t>
  </si>
  <si>
    <t>Ene</t>
  </si>
  <si>
    <t>ABRIL</t>
  </si>
  <si>
    <t>Feb</t>
  </si>
  <si>
    <t>MAYO</t>
  </si>
  <si>
    <t>Mar</t>
  </si>
  <si>
    <t>JUNIO</t>
  </si>
  <si>
    <t>Abr</t>
  </si>
  <si>
    <t>JULIO</t>
  </si>
  <si>
    <t>May</t>
  </si>
  <si>
    <t>AGOSTO</t>
  </si>
  <si>
    <t>Jun</t>
  </si>
  <si>
    <t>SEPTIEMBRE</t>
  </si>
  <si>
    <t>Jul</t>
  </si>
  <si>
    <t>OCTUBRE</t>
  </si>
  <si>
    <t>Ago</t>
  </si>
  <si>
    <t>NOVIEMBRE</t>
  </si>
  <si>
    <t>Sep</t>
  </si>
  <si>
    <t>DICIEMBRE</t>
  </si>
  <si>
    <t>Oct</t>
  </si>
  <si>
    <t>Nov</t>
  </si>
  <si>
    <t>Dic</t>
  </si>
  <si>
    <t>ANÁLISIS DE ALTAS Y BAJAS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</si>
  <si>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</si>
  <si>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</si>
  <si>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</si>
  <si>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</si>
  <si>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</si>
  <si>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</si>
  <si>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</si>
  <si>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</si>
  <si>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</si>
  <si>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</si>
  <si>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</si>
  <si>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</si>
  <si>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</si>
  <si>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Promedio</t>
  </si>
  <si>
    <t>PROYECCION PENSIONADOS</t>
  </si>
  <si>
    <t>AÑO</t>
  </si>
  <si>
    <t>PENSIONADOS</t>
  </si>
  <si>
    <t xml:space="preserve"> </t>
  </si>
  <si>
    <t>Incremento Total Mensual*</t>
  </si>
  <si>
    <t>COMPROBADOR</t>
  </si>
  <si>
    <t>Extensión de derechos</t>
  </si>
  <si>
    <t>Reactivación</t>
  </si>
  <si>
    <t>Suspensión</t>
  </si>
  <si>
    <t>TIPO</t>
  </si>
  <si>
    <t>SIN ADICIONALES</t>
  </si>
  <si>
    <t>Observación</t>
  </si>
  <si>
    <t>EFECTOS MAYO</t>
  </si>
  <si>
    <t>EFECTOS ABRIL</t>
  </si>
  <si>
    <t>EFECTOS MARZO</t>
  </si>
  <si>
    <t>EFECTOS FEBRERO</t>
  </si>
  <si>
    <t>EFECTOS ENERO</t>
  </si>
  <si>
    <t>EFECTOS JUNIO</t>
  </si>
  <si>
    <t>EFECTOS JULIO</t>
  </si>
  <si>
    <t>EFECTOS AGOSTO</t>
  </si>
  <si>
    <t>EFECTOS SEPTIEMBRE</t>
  </si>
  <si>
    <t>EFECTOS OCTUBRE</t>
  </si>
  <si>
    <t>EFECTOS NOVIEMBRE</t>
  </si>
  <si>
    <t>EFECTOS DICIEMBRE</t>
  </si>
  <si>
    <t>QUEDAN TABLAS</t>
  </si>
  <si>
    <t>SOLO 1 REVOCACIÓN  DE PATENTE 04194600</t>
  </si>
  <si>
    <t>TIPO PENSIÓN 1</t>
  </si>
  <si>
    <t>SOLO  1 SUSPENSIÓN  DE PATENTE 00905144 DH</t>
  </si>
  <si>
    <t>SOLO 1 SUSPENSIÓN DE PATENTE 03999200 JUBILACIÓN</t>
  </si>
  <si>
    <t>JUB 0220</t>
  </si>
  <si>
    <t>JUB 0120</t>
  </si>
  <si>
    <t>JUB 0320</t>
  </si>
  <si>
    <t>JUB 0420</t>
  </si>
  <si>
    <t>JUB 0520</t>
  </si>
  <si>
    <t>JUB 0620</t>
  </si>
  <si>
    <t>JUB 0720</t>
  </si>
  <si>
    <t>JUB 0820</t>
  </si>
  <si>
    <t>JUB 0920</t>
  </si>
  <si>
    <t>JUB 1020</t>
  </si>
  <si>
    <t>JUB 1120</t>
  </si>
  <si>
    <t>JUB 1220</t>
  </si>
  <si>
    <t>JUB 0121</t>
  </si>
  <si>
    <t>SIN DATOS</t>
  </si>
  <si>
    <t>Revocación</t>
  </si>
  <si>
    <t>JUB 0221</t>
  </si>
  <si>
    <t>JUB 0321</t>
  </si>
  <si>
    <t>JUB 0421</t>
  </si>
  <si>
    <t>JUB 0521</t>
  </si>
  <si>
    <t>JUB 0621</t>
  </si>
  <si>
    <t>JUB 0721</t>
  </si>
  <si>
    <t>JUB 0821</t>
  </si>
  <si>
    <t>JUB 0921</t>
  </si>
  <si>
    <t>JUB 1021</t>
  </si>
  <si>
    <t>JUB 1121</t>
  </si>
  <si>
    <t>JUB 1221</t>
  </si>
  <si>
    <t>JUB 0122</t>
  </si>
  <si>
    <t>Patente: 44394</t>
  </si>
  <si>
    <t>NINGUNO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</si>
</sst>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[$$-80A]* #,##0_-;\-[$$-80A]* #,##0_-;_-[$$-80A]* &quot;-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entury Gothic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0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entury Gothic"/>
      <family val="2"/>
    </font>
    <font>
      <sz val="11"/>
      <color rgb="FFFF0000"/>
      <name val="Century Gothic"/>
      <family val="2"/>
    </font>
    <font>
      <b/>
      <sz val="11"/>
      <color theme="1"/>
      <name val="Century Gothic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3A93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BFFFF"/>
        <bgColor indexed="64"/>
      </patternFill>
    </fill>
    <fill>
      <patternFill patternType="solid">
        <fgColor rgb="FF7030A0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/>
    <xf numFmtId="0" fontId="7" fillId="0" borderId="0"/>
    <xf numFmtId="165" fontId="1" fillId="6" borderId="0" applyNumberFormat="0" applyBorder="0" applyAlignment="0" applyProtection="0"/>
    <xf numFmtId="165" fontId="10" fillId="7" borderId="0" applyNumberFormat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165" fontId="7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9" fontId="5" fillId="0" borderId="1" xfId="2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9" fontId="5" fillId="3" borderId="1" xfId="21" applyFont="1" applyFill="1" applyBorder="1" applyAlignment="1">
      <alignment horizontal="center" vertical="center"/>
    </xf>
    <xf numFmtId="0" fontId="11" fillId="2" borderId="4" xfId="0" applyFont="1" applyFill="1" applyBorder="1"/>
    <xf numFmtId="0" fontId="5" fillId="8" borderId="5" xfId="0" applyFont="1" applyFill="1" applyBorder="1" applyAlignment="1">
      <alignment horizontal="center"/>
    </xf>
    <xf numFmtId="3" fontId="5" fillId="8" borderId="6" xfId="0" applyNumberFormat="1" applyFont="1" applyFill="1" applyBorder="1"/>
    <xf numFmtId="0" fontId="5" fillId="5" borderId="5" xfId="0" applyFont="1" applyFill="1" applyBorder="1" applyAlignment="1">
      <alignment horizontal="center"/>
    </xf>
    <xf numFmtId="3" fontId="5" fillId="0" borderId="6" xfId="0" applyNumberFormat="1" applyFont="1" applyFill="1" applyBorder="1"/>
    <xf numFmtId="3" fontId="5" fillId="5" borderId="6" xfId="0" applyNumberFormat="1" applyFont="1" applyFill="1" applyBorder="1"/>
    <xf numFmtId="0" fontId="5" fillId="5" borderId="7" xfId="0" applyFont="1" applyFill="1" applyBorder="1" applyAlignment="1">
      <alignment horizontal="center"/>
    </xf>
    <xf numFmtId="3" fontId="5" fillId="5" borderId="8" xfId="0" applyNumberFormat="1" applyFont="1" applyFill="1" applyBorder="1"/>
    <xf numFmtId="3" fontId="5" fillId="0" borderId="0" xfId="0" applyNumberFormat="1" applyFont="1"/>
    <xf numFmtId="0" fontId="5" fillId="0" borderId="0" xfId="0" applyFont="1" applyBorder="1" applyAlignment="1">
      <alignment horizontal="center"/>
    </xf>
    <xf numFmtId="1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0" fontId="11" fillId="2" borderId="2" xfId="0" applyFont="1" applyFill="1" applyBorder="1" applyAlignment="1"/>
    <xf numFmtId="0" fontId="11" fillId="2" borderId="3" xfId="0" applyFont="1" applyFill="1" applyBorder="1" applyAlignment="1"/>
    <xf numFmtId="0" fontId="6" fillId="4" borderId="1" xfId="0" applyFont="1" applyFill="1" applyBorder="1" applyAlignment="1">
      <alignment horizontal="center" vertical="center"/>
    </xf>
    <xf numFmtId="0" fontId="4" fillId="9" borderId="0" xfId="0" applyFont="1" applyFill="1"/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3" fillId="0" borderId="0" xfId="1" applyNumberFormat="1" applyFont="1"/>
    <xf numFmtId="164" fontId="5" fillId="0" borderId="0" xfId="1" applyNumberFormat="1" applyFont="1"/>
    <xf numFmtId="0" fontId="3" fillId="11" borderId="0" xfId="0" applyFont="1" applyFill="1" applyAlignment="1">
      <alignment horizontal="center" vertical="center" wrapText="1"/>
    </xf>
    <xf numFmtId="164" fontId="5" fillId="11" borderId="0" xfId="1" applyNumberFormat="1" applyFont="1" applyFill="1"/>
    <xf numFmtId="164" fontId="3" fillId="11" borderId="0" xfId="1" applyNumberFormat="1" applyFont="1" applyFill="1"/>
    <xf numFmtId="0" fontId="3" fillId="11" borderId="0" xfId="0" applyFont="1" applyFill="1"/>
    <xf numFmtId="0" fontId="5" fillId="11" borderId="0" xfId="0" applyFont="1" applyFill="1"/>
    <xf numFmtId="164" fontId="3" fillId="9" borderId="0" xfId="1" applyNumberFormat="1" applyFont="1" applyFill="1"/>
    <xf numFmtId="0" fontId="16" fillId="0" borderId="0" xfId="0" applyFont="1"/>
    <xf numFmtId="0" fontId="3" fillId="0" borderId="1" xfId="0" applyFont="1" applyFill="1" applyBorder="1"/>
    <xf numFmtId="0" fontId="5" fillId="9" borderId="0" xfId="0" applyFont="1" applyFill="1"/>
    <xf numFmtId="164" fontId="5" fillId="9" borderId="0" xfId="1" applyNumberFormat="1" applyFont="1" applyFill="1"/>
    <xf numFmtId="0" fontId="17" fillId="0" borderId="0" xfId="0" applyFont="1"/>
    <xf numFmtId="0" fontId="5" fillId="12" borderId="0" xfId="0" applyFont="1" applyFill="1"/>
    <xf numFmtId="0" fontId="5" fillId="0" borderId="0" xfId="0" applyFont="1" applyFill="1"/>
    <xf numFmtId="0" fontId="3" fillId="0" borderId="0" xfId="0" applyFont="1" applyFill="1"/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5" fillId="0" borderId="0" xfId="1" applyNumberFormat="1" applyFont="1" applyFill="1"/>
    <xf numFmtId="0" fontId="5" fillId="13" borderId="0" xfId="0" applyFont="1" applyFill="1"/>
    <xf numFmtId="164" fontId="5" fillId="10" borderId="0" xfId="1" applyNumberFormat="1" applyFont="1" applyFill="1"/>
    <xf numFmtId="164" fontId="5" fillId="14" borderId="0" xfId="1" applyNumberFormat="1" applyFont="1" applyFill="1"/>
    <xf numFmtId="0" fontId="3" fillId="0" borderId="0" xfId="0" applyFont="1" applyAlignment="1">
      <alignment horizontal="center" vertical="center" wrapText="1"/>
    </xf>
    <xf numFmtId="0" fontId="3" fillId="15" borderId="0" xfId="0" applyFont="1" applyFill="1" applyAlignment="1">
      <alignment horizontal="center" vertical="center" wrapText="1"/>
    </xf>
    <xf numFmtId="164" fontId="5" fillId="15" borderId="0" xfId="1" applyNumberFormat="1" applyFont="1" applyFill="1"/>
    <xf numFmtId="0" fontId="3" fillId="15" borderId="0" xfId="0" applyFont="1" applyFill="1"/>
    <xf numFmtId="0" fontId="5" fillId="15" borderId="0" xfId="0" applyFont="1" applyFill="1"/>
    <xf numFmtId="0" fontId="15" fillId="0" borderId="0" xfId="0" applyFont="1" applyFill="1" applyAlignment="1">
      <alignment horizontal="center" vertical="center" wrapText="1"/>
    </xf>
    <xf numFmtId="164" fontId="17" fillId="0" borderId="0" xfId="1" applyNumberFormat="1" applyFont="1" applyFill="1"/>
    <xf numFmtId="0" fontId="15" fillId="0" borderId="0" xfId="0" applyFont="1" applyFill="1"/>
    <xf numFmtId="0" fontId="17" fillId="0" borderId="0" xfId="0" applyFont="1" applyFill="1"/>
    <xf numFmtId="0" fontId="17" fillId="9" borderId="0" xfId="0" applyFont="1" applyFill="1"/>
    <xf numFmtId="164" fontId="4" fillId="0" borderId="0" xfId="0" applyNumberFormat="1" applyFont="1" applyFill="1"/>
    <xf numFmtId="0" fontId="2" fillId="2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11" borderId="0" xfId="0" applyFont="1" applyFill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7" fillId="11" borderId="0" xfId="0" applyFont="1" applyFill="1" applyAlignment="1">
      <alignment horizontal="center" vertical="center"/>
    </xf>
    <xf numFmtId="0" fontId="15" fillId="11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5" fillId="15" borderId="0" xfId="0" applyFont="1" applyFill="1" applyAlignment="1">
      <alignment horizontal="center" vertical="center"/>
    </xf>
    <xf numFmtId="0" fontId="3" fillId="15" borderId="0" xfId="0" applyFont="1" applyFill="1" applyAlignment="1">
      <alignment horizontal="center" vertical="center"/>
    </xf>
    <xf numFmtId="0" fontId="5" fillId="16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8" fillId="0" borderId="1" xfId="2" applyNumberFormat="1" applyFont="1" applyFill="1" applyBorder="1" applyAlignment="1">
      <alignment horizontal="center"/>
    </xf>
    <xf numFmtId="164" fontId="3" fillId="0" borderId="1" xfId="1" applyNumberFormat="1" applyFont="1" applyFill="1" applyBorder="1"/>
    <xf numFmtId="164" fontId="3" fillId="0" borderId="1" xfId="4" applyNumberFormat="1" applyFont="1" applyFill="1" applyBorder="1" applyAlignment="1">
      <alignment horizontal="right"/>
    </xf>
    <xf numFmtId="0" fontId="4" fillId="0" borderId="0" xfId="0" applyFont="1" applyFill="1"/>
    <xf numFmtId="165" fontId="8" fillId="0" borderId="1" xfId="3" applyFont="1" applyFill="1" applyBorder="1" applyAlignment="1">
      <alignment horizontal="center"/>
    </xf>
    <xf numFmtId="0" fontId="6" fillId="0" borderId="0" xfId="0" applyFont="1" applyFill="1"/>
    <xf numFmtId="0" fontId="9" fillId="0" borderId="0" xfId="0" applyFont="1" applyFill="1"/>
    <xf numFmtId="1" fontId="9" fillId="0" borderId="0" xfId="0" applyNumberFormat="1" applyFont="1" applyFill="1"/>
    <xf numFmtId="164" fontId="15" fillId="0" borderId="1" xfId="1" applyNumberFormat="1" applyFont="1" applyFill="1" applyBorder="1"/>
    <xf numFmtId="0" fontId="15" fillId="0" borderId="1" xfId="0" applyFont="1" applyFill="1" applyBorder="1"/>
    <xf numFmtId="0" fontId="8" fillId="0" borderId="1" xfId="0" applyFont="1" applyFill="1" applyBorder="1"/>
    <xf numFmtId="0" fontId="9" fillId="0" borderId="0" xfId="0" applyFont="1" applyFill="1" applyBorder="1"/>
    <xf numFmtId="0" fontId="6" fillId="0" borderId="0" xfId="0" applyFont="1" applyFill="1" applyBorder="1"/>
    <xf numFmtId="1" fontId="8" fillId="0" borderId="1" xfId="0" applyNumberFormat="1" applyFont="1" applyFill="1" applyBorder="1"/>
    <xf numFmtId="1" fontId="6" fillId="0" borderId="0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4" applyNumberFormat="1" applyFont="1" applyFill="1" applyBorder="1"/>
    <xf numFmtId="10" fontId="4" fillId="0" borderId="0" xfId="21" applyNumberFormat="1" applyFont="1" applyFill="1"/>
    <xf numFmtId="164" fontId="3" fillId="0" borderId="0" xfId="0" applyNumberFormat="1" applyFont="1" applyFill="1"/>
  </cellXfs>
  <cellStyles count="22">
    <cellStyle name="20% - Énfasis4 2" xfId="8" xr:uid="{00000000-0005-0000-0000-000000000000}"/>
    <cellStyle name="60% - Énfasis4 2" xfId="9" xr:uid="{00000000-0005-0000-0000-000001000000}"/>
    <cellStyle name="Millares" xfId="1" builtinId="3"/>
    <cellStyle name="Millares 2" xfId="10" xr:uid="{00000000-0005-0000-0000-000003000000}"/>
    <cellStyle name="Millares 2 2" xfId="11" xr:uid="{00000000-0005-0000-0000-000004000000}"/>
    <cellStyle name="Millares 2 3" xfId="2" xr:uid="{00000000-0005-0000-0000-000005000000}"/>
    <cellStyle name="Millares 2 3 2" xfId="5" xr:uid="{00000000-0005-0000-0000-000006000000}"/>
    <cellStyle name="Millares 3" xfId="12" xr:uid="{00000000-0005-0000-0000-000007000000}"/>
    <cellStyle name="Millares 4" xfId="4" xr:uid="{00000000-0005-0000-0000-000008000000}"/>
    <cellStyle name="Moneda 2" xfId="13" xr:uid="{00000000-0005-0000-0000-000009000000}"/>
    <cellStyle name="Moneda 2 2" xfId="19" xr:uid="{00000000-0005-0000-0000-00000A000000}"/>
    <cellStyle name="Moneda 6" xfId="20" xr:uid="{00000000-0005-0000-0000-00000B000000}"/>
    <cellStyle name="Normal" xfId="0" builtinId="0"/>
    <cellStyle name="Normal 2" xfId="7" xr:uid="{00000000-0005-0000-0000-00000D000000}"/>
    <cellStyle name="Normal 2 2" xfId="14" xr:uid="{00000000-0005-0000-0000-00000E000000}"/>
    <cellStyle name="Normal 3" xfId="3" xr:uid="{00000000-0005-0000-0000-00000F000000}"/>
    <cellStyle name="Normal 3 2" xfId="6" xr:uid="{00000000-0005-0000-0000-000010000000}"/>
    <cellStyle name="Normal 4" xfId="15" xr:uid="{00000000-0005-0000-0000-000011000000}"/>
    <cellStyle name="Normal 5" xfId="16" xr:uid="{00000000-0005-0000-0000-000012000000}"/>
    <cellStyle name="Porcentaje" xfId="21" builtinId="5"/>
    <cellStyle name="Porcentaje 2" xfId="17" xr:uid="{00000000-0005-0000-0000-000014000000}"/>
    <cellStyle name="Porcentaje 3" xfId="18" xr:uid="{00000000-0005-0000-0000-000015000000}"/>
  </cellStyles>
  <dxfs count="0"/>
  <tableStyles count="0" defaultTableStyle="TableStyleMedium2" defaultPivotStyle="PivotStyleLight16"/>
  <colors>
    <mruColors>
      <color rgb="FF9BFFFF"/>
      <color rgb="FF00FFFF"/>
      <color rgb="FFDCB9FF"/>
      <color rgb="FFF3A9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1</xdr:row>
      <xdr:rowOff>30518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6AF9EF04-618B-4477-9BA7-9B66B05C39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28675" cy="306743"/>
        </a:xfrm>
        <a:prstGeom prst="rect">
          <a:avLst/>
        </a:prstGeom>
      </xdr:spPr>
    </xdr:pic>
    <xdr:clientData/>
  </xdr:twoCellAnchor>
  <xdr:twoCellAnchor editAs="oneCell">
    <xdr:from>
      <xdr:col>12</xdr:col>
      <xdr:colOff>342899</xdr:colOff>
      <xdr:row>0</xdr:row>
      <xdr:rowOff>0</xdr:rowOff>
    </xdr:from>
    <xdr:to>
      <xdr:col>14</xdr:col>
      <xdr:colOff>9524</xdr:colOff>
      <xdr:row>2</xdr:row>
      <xdr:rowOff>22384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D6F11C60-7B27-418B-A1F3-71456796F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96399" y="0"/>
          <a:ext cx="962025" cy="33670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ap66\Actuaria\ESTUDIOS%20ACTUARIALES\Ley%20Actual\Estudio%20Dic%202010\ProyFin%20Ley%20Actual%20Dic2010%20RTHistoric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 Hipótesis"/>
      <sheetName val="Hipótesis"/>
      <sheetName val="Proy fin pob GA"/>
      <sheetName val="Proy fin pob NG"/>
      <sheetName val="Proy fin VOL"/>
      <sheetName val="Proy fin DH"/>
      <sheetName val="Proy fin VDEZ"/>
      <sheetName val="ProyFin"/>
      <sheetName val="VPAport"/>
      <sheetName val="Proy Reservas"/>
      <sheetName val="V.P.O."/>
      <sheetName val="Bal Act GpoAbierto"/>
      <sheetName val="Bal Act GpoCerrado"/>
      <sheetName val="PMG"/>
      <sheetName val="Gráficas"/>
      <sheetName val="Aport Esc"/>
      <sheetName val="ProyFin ppt"/>
      <sheetName val="Proy Reservas ppt"/>
      <sheetName val="RT ppt"/>
      <sheetName val="Hoja1"/>
      <sheetName val="Proy Reservas ppt (val)"/>
      <sheetName val="RT Hist"/>
    </sheetNames>
    <sheetDataSet>
      <sheetData sheetId="0" refreshError="1"/>
      <sheetData sheetId="1">
        <row r="4">
          <cell r="B4">
            <v>0.01</v>
          </cell>
        </row>
        <row r="6">
          <cell r="B6">
            <v>0.16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72"/>
  <sheetViews>
    <sheetView tabSelected="1" zoomScaleNormal="100" workbookViewId="0">
      <pane ySplit="1905" topLeftCell="A149" activePane="bottomLeft"/>
      <selection activeCell="W4" sqref="W4"/>
      <selection pane="bottomLeft" activeCell="L158" sqref="L158"/>
    </sheetView>
  </sheetViews>
  <sheetFormatPr baseColWidth="10" defaultColWidth="11.42578125" defaultRowHeight="13.5" x14ac:dyDescent="0.25"/>
  <cols>
    <col min="1" max="1" width="7" style="1" customWidth="1"/>
    <col min="2" max="2" width="15.5703125" style="1" customWidth="1"/>
    <col min="3" max="9" width="13.7109375" style="1" customWidth="1"/>
    <col min="10" max="10" width="8" style="1" customWidth="1"/>
    <col min="11" max="11" width="6.42578125" style="1" hidden="1" customWidth="1"/>
    <col min="12" max="12" width="7.7109375" style="1" bestFit="1" customWidth="1"/>
    <col min="13" max="13" width="7.85546875" style="1" bestFit="1" customWidth="1"/>
    <col min="14" max="14" width="11.5703125" style="2" bestFit="1" customWidth="1"/>
    <col min="15" max="15" width="13.42578125" style="2" hidden="1" customWidth="1"/>
    <col min="16" max="16" width="0" style="2" hidden="1" customWidth="1"/>
    <col min="17" max="18" width="0" style="1" hidden="1" customWidth="1"/>
    <col min="19" max="19" width="13.85546875" style="1" hidden="1" customWidth="1"/>
    <col min="20" max="22" width="0" style="1" hidden="1" customWidth="1"/>
    <col min="23" max="16384" width="11.42578125" style="1"/>
  </cols>
  <sheetData>
    <row r="1" spans="1:18" ht="21.75" customHeight="1" x14ac:dyDescent="0.25">
      <c r="A1" s="68" t="s">
        <v>38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8" s="3" customFormat="1" ht="3" customHeight="1" x14ac:dyDescent="0.3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8" ht="15" customHeight="1" x14ac:dyDescent="0.25">
      <c r="A3" s="69" t="s">
        <v>56</v>
      </c>
      <c r="B3" s="69" t="s">
        <v>0</v>
      </c>
      <c r="C3" s="69" t="s">
        <v>1</v>
      </c>
      <c r="D3" s="69"/>
      <c r="E3" s="69"/>
      <c r="F3" s="69"/>
      <c r="G3" s="69"/>
      <c r="H3" s="69"/>
      <c r="I3" s="69"/>
      <c r="J3" s="69" t="s">
        <v>2</v>
      </c>
      <c r="K3" s="69" t="s">
        <v>3</v>
      </c>
      <c r="L3" s="69" t="s">
        <v>4</v>
      </c>
      <c r="M3" s="69"/>
      <c r="N3" s="69"/>
      <c r="O3" s="1"/>
      <c r="P3" s="1"/>
    </row>
    <row r="4" spans="1:18" ht="40.5" x14ac:dyDescent="0.25">
      <c r="A4" s="69"/>
      <c r="B4" s="69"/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30" t="s">
        <v>11</v>
      </c>
      <c r="J4" s="69"/>
      <c r="K4" s="69"/>
      <c r="L4" s="30" t="s">
        <v>12</v>
      </c>
      <c r="M4" s="30" t="s">
        <v>13</v>
      </c>
      <c r="N4" s="4" t="s">
        <v>57</v>
      </c>
      <c r="O4" s="31" t="s">
        <v>58</v>
      </c>
    </row>
    <row r="5" spans="1:18" s="49" customFormat="1" x14ac:dyDescent="0.25">
      <c r="A5" s="82">
        <v>2009</v>
      </c>
      <c r="B5" s="83" t="s">
        <v>14</v>
      </c>
      <c r="C5" s="43"/>
      <c r="D5" s="43"/>
      <c r="E5" s="43"/>
      <c r="F5" s="43"/>
      <c r="G5" s="43"/>
      <c r="H5" s="43"/>
      <c r="I5" s="43">
        <v>435</v>
      </c>
      <c r="J5" s="84">
        <v>35</v>
      </c>
      <c r="K5" s="84">
        <f>+L5+I5-J5-M5</f>
        <v>2</v>
      </c>
      <c r="L5" s="84">
        <v>12752</v>
      </c>
      <c r="M5" s="84">
        <v>13150</v>
      </c>
      <c r="N5" s="85">
        <f>+M5-L5</f>
        <v>398</v>
      </c>
      <c r="O5" s="67"/>
      <c r="P5" s="86"/>
    </row>
    <row r="6" spans="1:18" s="49" customFormat="1" x14ac:dyDescent="0.25">
      <c r="A6" s="82"/>
      <c r="B6" s="83" t="s">
        <v>15</v>
      </c>
      <c r="C6" s="43"/>
      <c r="D6" s="43"/>
      <c r="E6" s="43"/>
      <c r="F6" s="43"/>
      <c r="G6" s="43"/>
      <c r="H6" s="43"/>
      <c r="I6" s="43">
        <v>164</v>
      </c>
      <c r="J6" s="84">
        <v>41</v>
      </c>
      <c r="K6" s="84">
        <f t="shared" ref="K6:K69" si="0">+L6+I6-J6-M6</f>
        <v>0</v>
      </c>
      <c r="L6" s="84">
        <f>+M5</f>
        <v>13150</v>
      </c>
      <c r="M6" s="84">
        <v>13273</v>
      </c>
      <c r="N6" s="85">
        <f t="shared" ref="N6:N69" si="1">+M6-L6</f>
        <v>123</v>
      </c>
      <c r="O6" s="67"/>
      <c r="P6" s="86"/>
    </row>
    <row r="7" spans="1:18" s="49" customFormat="1" x14ac:dyDescent="0.25">
      <c r="A7" s="82"/>
      <c r="B7" s="87" t="s">
        <v>16</v>
      </c>
      <c r="C7" s="43"/>
      <c r="D7" s="43"/>
      <c r="E7" s="43"/>
      <c r="F7" s="43"/>
      <c r="G7" s="43"/>
      <c r="H7" s="43"/>
      <c r="I7" s="43">
        <v>130</v>
      </c>
      <c r="J7" s="84">
        <v>33</v>
      </c>
      <c r="K7" s="84">
        <f t="shared" si="0"/>
        <v>0</v>
      </c>
      <c r="L7" s="84">
        <f t="shared" ref="L7:L58" si="2">+M6</f>
        <v>13273</v>
      </c>
      <c r="M7" s="84">
        <v>13370</v>
      </c>
      <c r="N7" s="85">
        <f t="shared" si="1"/>
        <v>97</v>
      </c>
      <c r="O7" s="67"/>
      <c r="P7" s="86"/>
      <c r="R7" s="88" t="s">
        <v>17</v>
      </c>
    </row>
    <row r="8" spans="1:18" s="49" customFormat="1" x14ac:dyDescent="0.25">
      <c r="A8" s="82"/>
      <c r="B8" s="87" t="s">
        <v>18</v>
      </c>
      <c r="C8" s="43"/>
      <c r="D8" s="43"/>
      <c r="E8" s="43"/>
      <c r="F8" s="43"/>
      <c r="G8" s="43"/>
      <c r="H8" s="43"/>
      <c r="I8" s="43">
        <v>146</v>
      </c>
      <c r="J8" s="84">
        <v>29</v>
      </c>
      <c r="K8" s="84">
        <f t="shared" si="0"/>
        <v>0</v>
      </c>
      <c r="L8" s="84">
        <f t="shared" si="2"/>
        <v>13370</v>
      </c>
      <c r="M8" s="84">
        <v>13487</v>
      </c>
      <c r="N8" s="85">
        <f t="shared" si="1"/>
        <v>117</v>
      </c>
      <c r="O8" s="67"/>
      <c r="P8" s="86"/>
      <c r="R8" s="88" t="s">
        <v>19</v>
      </c>
    </row>
    <row r="9" spans="1:18" s="49" customFormat="1" x14ac:dyDescent="0.25">
      <c r="A9" s="82"/>
      <c r="B9" s="87" t="s">
        <v>20</v>
      </c>
      <c r="C9" s="43"/>
      <c r="D9" s="43"/>
      <c r="E9" s="43"/>
      <c r="F9" s="43"/>
      <c r="G9" s="43"/>
      <c r="H9" s="43"/>
      <c r="I9" s="43">
        <v>106</v>
      </c>
      <c r="J9" s="84">
        <v>36</v>
      </c>
      <c r="K9" s="84">
        <f t="shared" si="0"/>
        <v>2</v>
      </c>
      <c r="L9" s="84">
        <f t="shared" si="2"/>
        <v>13487</v>
      </c>
      <c r="M9" s="84">
        <v>13555</v>
      </c>
      <c r="N9" s="85">
        <f t="shared" si="1"/>
        <v>68</v>
      </c>
      <c r="O9" s="67"/>
      <c r="P9" s="86"/>
      <c r="R9" s="88" t="s">
        <v>21</v>
      </c>
    </row>
    <row r="10" spans="1:18" s="49" customFormat="1" x14ac:dyDescent="0.25">
      <c r="A10" s="82"/>
      <c r="B10" s="87" t="s">
        <v>22</v>
      </c>
      <c r="C10" s="43"/>
      <c r="D10" s="43"/>
      <c r="E10" s="43"/>
      <c r="F10" s="43"/>
      <c r="G10" s="43"/>
      <c r="H10" s="43"/>
      <c r="I10" s="43">
        <v>144</v>
      </c>
      <c r="J10" s="84">
        <v>33</v>
      </c>
      <c r="K10" s="84">
        <f t="shared" si="0"/>
        <v>3</v>
      </c>
      <c r="L10" s="84">
        <f t="shared" si="2"/>
        <v>13555</v>
      </c>
      <c r="M10" s="84">
        <v>13663</v>
      </c>
      <c r="N10" s="85">
        <f t="shared" si="1"/>
        <v>108</v>
      </c>
      <c r="O10" s="67"/>
      <c r="P10" s="86"/>
      <c r="R10" s="88" t="s">
        <v>23</v>
      </c>
    </row>
    <row r="11" spans="1:18" s="49" customFormat="1" x14ac:dyDescent="0.25">
      <c r="A11" s="82"/>
      <c r="B11" s="87" t="s">
        <v>24</v>
      </c>
      <c r="C11" s="43"/>
      <c r="D11" s="43"/>
      <c r="E11" s="43"/>
      <c r="F11" s="43"/>
      <c r="G11" s="43"/>
      <c r="H11" s="43"/>
      <c r="I11" s="43">
        <v>135</v>
      </c>
      <c r="J11" s="84">
        <v>23</v>
      </c>
      <c r="K11" s="84">
        <f t="shared" si="0"/>
        <v>3</v>
      </c>
      <c r="L11" s="84">
        <f t="shared" si="2"/>
        <v>13663</v>
      </c>
      <c r="M11" s="84">
        <v>13772</v>
      </c>
      <c r="N11" s="85">
        <f t="shared" si="1"/>
        <v>109</v>
      </c>
      <c r="O11" s="67"/>
      <c r="P11" s="86"/>
      <c r="R11" s="88" t="s">
        <v>25</v>
      </c>
    </row>
    <row r="12" spans="1:18" s="49" customFormat="1" x14ac:dyDescent="0.25">
      <c r="A12" s="82"/>
      <c r="B12" s="87" t="s">
        <v>26</v>
      </c>
      <c r="C12" s="43"/>
      <c r="D12" s="43"/>
      <c r="E12" s="43"/>
      <c r="F12" s="43"/>
      <c r="G12" s="43"/>
      <c r="H12" s="43"/>
      <c r="I12" s="43">
        <v>112</v>
      </c>
      <c r="J12" s="84">
        <v>28</v>
      </c>
      <c r="K12" s="84">
        <f t="shared" si="0"/>
        <v>3</v>
      </c>
      <c r="L12" s="84">
        <f t="shared" si="2"/>
        <v>13772</v>
      </c>
      <c r="M12" s="84">
        <v>13853</v>
      </c>
      <c r="N12" s="85">
        <f t="shared" si="1"/>
        <v>81</v>
      </c>
      <c r="O12" s="67"/>
      <c r="P12" s="86"/>
      <c r="R12" s="88" t="s">
        <v>27</v>
      </c>
    </row>
    <row r="13" spans="1:18" s="49" customFormat="1" x14ac:dyDescent="0.25">
      <c r="A13" s="82"/>
      <c r="B13" s="87" t="s">
        <v>28</v>
      </c>
      <c r="C13" s="43"/>
      <c r="D13" s="43"/>
      <c r="E13" s="43"/>
      <c r="F13" s="43"/>
      <c r="G13" s="43"/>
      <c r="H13" s="43"/>
      <c r="I13" s="43">
        <v>145</v>
      </c>
      <c r="J13" s="84">
        <v>43</v>
      </c>
      <c r="K13" s="84">
        <f t="shared" si="0"/>
        <v>2</v>
      </c>
      <c r="L13" s="84">
        <f t="shared" si="2"/>
        <v>13853</v>
      </c>
      <c r="M13" s="84">
        <v>13953</v>
      </c>
      <c r="N13" s="85">
        <f t="shared" si="1"/>
        <v>100</v>
      </c>
      <c r="O13" s="67"/>
      <c r="P13" s="86"/>
      <c r="R13" s="88" t="s">
        <v>29</v>
      </c>
    </row>
    <row r="14" spans="1:18" s="49" customFormat="1" x14ac:dyDescent="0.25">
      <c r="A14" s="82"/>
      <c r="B14" s="87" t="s">
        <v>30</v>
      </c>
      <c r="C14" s="43"/>
      <c r="D14" s="43"/>
      <c r="E14" s="43"/>
      <c r="F14" s="43"/>
      <c r="G14" s="43"/>
      <c r="H14" s="43"/>
      <c r="I14" s="43">
        <v>164</v>
      </c>
      <c r="J14" s="84">
        <v>24</v>
      </c>
      <c r="K14" s="84">
        <f t="shared" si="0"/>
        <v>4</v>
      </c>
      <c r="L14" s="84">
        <f t="shared" si="2"/>
        <v>13953</v>
      </c>
      <c r="M14" s="84">
        <v>14089</v>
      </c>
      <c r="N14" s="85">
        <f t="shared" si="1"/>
        <v>136</v>
      </c>
      <c r="O14" s="67"/>
      <c r="P14" s="86"/>
      <c r="R14" s="88" t="s">
        <v>31</v>
      </c>
    </row>
    <row r="15" spans="1:18" s="49" customFormat="1" x14ac:dyDescent="0.25">
      <c r="A15" s="82"/>
      <c r="B15" s="87" t="s">
        <v>32</v>
      </c>
      <c r="C15" s="43"/>
      <c r="D15" s="43"/>
      <c r="E15" s="43"/>
      <c r="F15" s="43"/>
      <c r="G15" s="43"/>
      <c r="H15" s="43"/>
      <c r="I15" s="43">
        <v>162</v>
      </c>
      <c r="J15" s="84">
        <v>39</v>
      </c>
      <c r="K15" s="84">
        <f t="shared" si="0"/>
        <v>3</v>
      </c>
      <c r="L15" s="84">
        <f t="shared" si="2"/>
        <v>14089</v>
      </c>
      <c r="M15" s="84">
        <v>14209</v>
      </c>
      <c r="N15" s="85">
        <f t="shared" si="1"/>
        <v>120</v>
      </c>
      <c r="O15" s="67"/>
      <c r="P15" s="86"/>
      <c r="R15" s="88" t="s">
        <v>33</v>
      </c>
    </row>
    <row r="16" spans="1:18" s="49" customFormat="1" x14ac:dyDescent="0.25">
      <c r="A16" s="82"/>
      <c r="B16" s="87" t="s">
        <v>34</v>
      </c>
      <c r="C16" s="43"/>
      <c r="D16" s="43"/>
      <c r="E16" s="43"/>
      <c r="F16" s="43"/>
      <c r="G16" s="43"/>
      <c r="H16" s="43"/>
      <c r="I16" s="43">
        <v>79</v>
      </c>
      <c r="J16" s="84">
        <v>36</v>
      </c>
      <c r="K16" s="84">
        <f t="shared" si="0"/>
        <v>2</v>
      </c>
      <c r="L16" s="84">
        <f t="shared" si="2"/>
        <v>14209</v>
      </c>
      <c r="M16" s="84">
        <v>14250</v>
      </c>
      <c r="N16" s="85">
        <f t="shared" si="1"/>
        <v>41</v>
      </c>
      <c r="O16" s="67"/>
      <c r="P16" s="86"/>
      <c r="R16" s="88" t="s">
        <v>35</v>
      </c>
    </row>
    <row r="17" spans="1:24" s="49" customFormat="1" x14ac:dyDescent="0.25">
      <c r="A17" s="82">
        <v>2010</v>
      </c>
      <c r="B17" s="83" t="s">
        <v>14</v>
      </c>
      <c r="C17" s="43"/>
      <c r="D17" s="43"/>
      <c r="E17" s="43"/>
      <c r="F17" s="43"/>
      <c r="G17" s="43"/>
      <c r="H17" s="43"/>
      <c r="I17" s="43">
        <v>408</v>
      </c>
      <c r="J17" s="84">
        <v>28</v>
      </c>
      <c r="K17" s="84">
        <f t="shared" si="0"/>
        <v>-3</v>
      </c>
      <c r="L17" s="84">
        <f t="shared" si="2"/>
        <v>14250</v>
      </c>
      <c r="M17" s="84">
        <v>14633</v>
      </c>
      <c r="N17" s="85">
        <f t="shared" si="1"/>
        <v>383</v>
      </c>
      <c r="O17" s="67"/>
      <c r="P17" s="86"/>
      <c r="R17" s="88" t="s">
        <v>36</v>
      </c>
    </row>
    <row r="18" spans="1:24" s="49" customFormat="1" x14ac:dyDescent="0.25">
      <c r="A18" s="82"/>
      <c r="B18" s="83" t="s">
        <v>15</v>
      </c>
      <c r="C18" s="43"/>
      <c r="D18" s="43"/>
      <c r="E18" s="43"/>
      <c r="F18" s="43"/>
      <c r="G18" s="43"/>
      <c r="H18" s="43"/>
      <c r="I18" s="43">
        <f>111+15</f>
        <v>126</v>
      </c>
      <c r="J18" s="84">
        <v>29</v>
      </c>
      <c r="K18" s="84">
        <f t="shared" si="0"/>
        <v>0</v>
      </c>
      <c r="L18" s="84">
        <f t="shared" si="2"/>
        <v>14633</v>
      </c>
      <c r="M18" s="84">
        <v>14730</v>
      </c>
      <c r="N18" s="85">
        <f t="shared" si="1"/>
        <v>97</v>
      </c>
      <c r="O18" s="67"/>
      <c r="P18" s="86"/>
      <c r="R18" s="88" t="s">
        <v>37</v>
      </c>
    </row>
    <row r="19" spans="1:24" s="49" customFormat="1" x14ac:dyDescent="0.25">
      <c r="A19" s="82"/>
      <c r="B19" s="87" t="s">
        <v>16</v>
      </c>
      <c r="C19" s="43"/>
      <c r="D19" s="43"/>
      <c r="E19" s="43"/>
      <c r="F19" s="43"/>
      <c r="G19" s="43"/>
      <c r="H19" s="43"/>
      <c r="I19" s="43">
        <v>159</v>
      </c>
      <c r="J19" s="84">
        <v>30</v>
      </c>
      <c r="K19" s="84">
        <f t="shared" si="0"/>
        <v>6</v>
      </c>
      <c r="L19" s="84">
        <f t="shared" si="2"/>
        <v>14730</v>
      </c>
      <c r="M19" s="84">
        <v>14853</v>
      </c>
      <c r="N19" s="85">
        <f t="shared" si="1"/>
        <v>123</v>
      </c>
      <c r="O19" s="67"/>
      <c r="P19" s="86"/>
    </row>
    <row r="20" spans="1:24" s="49" customFormat="1" x14ac:dyDescent="0.25">
      <c r="A20" s="82"/>
      <c r="B20" s="87" t="s">
        <v>18</v>
      </c>
      <c r="C20" s="43"/>
      <c r="D20" s="43"/>
      <c r="E20" s="43"/>
      <c r="F20" s="43"/>
      <c r="G20" s="43"/>
      <c r="H20" s="43"/>
      <c r="I20" s="43">
        <v>174</v>
      </c>
      <c r="J20" s="84">
        <v>30</v>
      </c>
      <c r="K20" s="84">
        <f t="shared" si="0"/>
        <v>2</v>
      </c>
      <c r="L20" s="84">
        <f t="shared" si="2"/>
        <v>14853</v>
      </c>
      <c r="M20" s="84">
        <v>14995</v>
      </c>
      <c r="N20" s="85">
        <f t="shared" si="1"/>
        <v>142</v>
      </c>
      <c r="O20" s="67"/>
      <c r="P20" s="86"/>
      <c r="V20" s="88"/>
      <c r="W20" s="88"/>
      <c r="X20" s="88"/>
    </row>
    <row r="21" spans="1:24" s="49" customFormat="1" x14ac:dyDescent="0.25">
      <c r="A21" s="82"/>
      <c r="B21" s="87" t="s">
        <v>20</v>
      </c>
      <c r="C21" s="43"/>
      <c r="D21" s="43"/>
      <c r="E21" s="43"/>
      <c r="F21" s="43"/>
      <c r="G21" s="43"/>
      <c r="H21" s="43"/>
      <c r="I21" s="43">
        <v>151</v>
      </c>
      <c r="J21" s="84">
        <v>35</v>
      </c>
      <c r="K21" s="84">
        <f t="shared" si="0"/>
        <v>2</v>
      </c>
      <c r="L21" s="84">
        <f t="shared" si="2"/>
        <v>14995</v>
      </c>
      <c r="M21" s="84">
        <v>15109</v>
      </c>
      <c r="N21" s="85">
        <f t="shared" si="1"/>
        <v>114</v>
      </c>
      <c r="O21" s="67"/>
      <c r="P21" s="86"/>
      <c r="V21" s="88"/>
      <c r="W21" s="88"/>
      <c r="X21" s="88"/>
    </row>
    <row r="22" spans="1:24" s="49" customFormat="1" x14ac:dyDescent="0.25">
      <c r="A22" s="82"/>
      <c r="B22" s="87" t="s">
        <v>22</v>
      </c>
      <c r="C22" s="43"/>
      <c r="D22" s="43"/>
      <c r="E22" s="43"/>
      <c r="F22" s="43"/>
      <c r="G22" s="43"/>
      <c r="H22" s="43"/>
      <c r="I22" s="43">
        <v>251</v>
      </c>
      <c r="J22" s="84">
        <v>45</v>
      </c>
      <c r="K22" s="84">
        <f t="shared" si="0"/>
        <v>4</v>
      </c>
      <c r="L22" s="84">
        <f t="shared" si="2"/>
        <v>15109</v>
      </c>
      <c r="M22" s="84">
        <v>15311</v>
      </c>
      <c r="N22" s="85">
        <f t="shared" si="1"/>
        <v>202</v>
      </c>
      <c r="O22" s="67"/>
      <c r="P22" s="86"/>
      <c r="V22" s="89" t="s">
        <v>17</v>
      </c>
      <c r="W22" s="89">
        <f t="shared" ref="W22:W33" si="3">+I5+I17+I29+I41+I53</f>
        <v>1860</v>
      </c>
      <c r="X22" s="90">
        <f>+W22/5</f>
        <v>372</v>
      </c>
    </row>
    <row r="23" spans="1:24" s="49" customFormat="1" x14ac:dyDescent="0.25">
      <c r="A23" s="82"/>
      <c r="B23" s="87" t="s">
        <v>24</v>
      </c>
      <c r="C23" s="43"/>
      <c r="D23" s="43"/>
      <c r="E23" s="43"/>
      <c r="F23" s="43"/>
      <c r="G23" s="43"/>
      <c r="H23" s="43"/>
      <c r="I23" s="43">
        <v>216</v>
      </c>
      <c r="J23" s="84">
        <v>37</v>
      </c>
      <c r="K23" s="84">
        <f t="shared" si="0"/>
        <v>-2</v>
      </c>
      <c r="L23" s="84">
        <f t="shared" si="2"/>
        <v>15311</v>
      </c>
      <c r="M23" s="84">
        <v>15492</v>
      </c>
      <c r="N23" s="85">
        <f t="shared" si="1"/>
        <v>181</v>
      </c>
      <c r="O23" s="67"/>
      <c r="P23" s="86"/>
      <c r="V23" s="89" t="s">
        <v>19</v>
      </c>
      <c r="W23" s="89">
        <f t="shared" si="3"/>
        <v>792</v>
      </c>
      <c r="X23" s="90">
        <f>+W23/5</f>
        <v>158.4</v>
      </c>
    </row>
    <row r="24" spans="1:24" s="49" customFormat="1" x14ac:dyDescent="0.25">
      <c r="A24" s="82"/>
      <c r="B24" s="87" t="s">
        <v>26</v>
      </c>
      <c r="C24" s="43"/>
      <c r="D24" s="43"/>
      <c r="E24" s="43"/>
      <c r="F24" s="43"/>
      <c r="G24" s="43"/>
      <c r="H24" s="43"/>
      <c r="I24" s="43">
        <v>141</v>
      </c>
      <c r="J24" s="84">
        <v>35</v>
      </c>
      <c r="K24" s="84">
        <f t="shared" si="0"/>
        <v>6</v>
      </c>
      <c r="L24" s="84">
        <f t="shared" si="2"/>
        <v>15492</v>
      </c>
      <c r="M24" s="84">
        <v>15592</v>
      </c>
      <c r="N24" s="85">
        <f t="shared" si="1"/>
        <v>100</v>
      </c>
      <c r="O24" s="67"/>
      <c r="P24" s="86"/>
      <c r="V24" s="89" t="s">
        <v>21</v>
      </c>
      <c r="W24" s="89">
        <f t="shared" si="3"/>
        <v>855</v>
      </c>
      <c r="X24" s="90">
        <f t="shared" ref="X24:X27" si="4">+W24/5</f>
        <v>171</v>
      </c>
    </row>
    <row r="25" spans="1:24" s="49" customFormat="1" x14ac:dyDescent="0.25">
      <c r="A25" s="82"/>
      <c r="B25" s="87" t="s">
        <v>28</v>
      </c>
      <c r="C25" s="43"/>
      <c r="D25" s="43"/>
      <c r="E25" s="43"/>
      <c r="F25" s="43"/>
      <c r="G25" s="43"/>
      <c r="H25" s="43"/>
      <c r="I25" s="43">
        <v>279</v>
      </c>
      <c r="J25" s="84">
        <v>18</v>
      </c>
      <c r="K25" s="84">
        <f t="shared" si="0"/>
        <v>3</v>
      </c>
      <c r="L25" s="84">
        <f t="shared" si="2"/>
        <v>15592</v>
      </c>
      <c r="M25" s="84">
        <v>15850</v>
      </c>
      <c r="N25" s="85">
        <f t="shared" si="1"/>
        <v>258</v>
      </c>
      <c r="O25" s="67"/>
      <c r="P25" s="86"/>
      <c r="V25" s="89" t="s">
        <v>23</v>
      </c>
      <c r="W25" s="89">
        <f t="shared" si="3"/>
        <v>804</v>
      </c>
      <c r="X25" s="90">
        <f t="shared" si="4"/>
        <v>160.80000000000001</v>
      </c>
    </row>
    <row r="26" spans="1:24" s="49" customFormat="1" x14ac:dyDescent="0.25">
      <c r="A26" s="82"/>
      <c r="B26" s="87" t="s">
        <v>30</v>
      </c>
      <c r="C26" s="43"/>
      <c r="D26" s="43"/>
      <c r="E26" s="43"/>
      <c r="F26" s="43"/>
      <c r="G26" s="43"/>
      <c r="H26" s="43"/>
      <c r="I26" s="43">
        <v>164</v>
      </c>
      <c r="J26" s="84">
        <v>54</v>
      </c>
      <c r="K26" s="84">
        <f t="shared" si="0"/>
        <v>4</v>
      </c>
      <c r="L26" s="84">
        <f t="shared" si="2"/>
        <v>15850</v>
      </c>
      <c r="M26" s="84">
        <v>15956</v>
      </c>
      <c r="N26" s="85">
        <f t="shared" si="1"/>
        <v>106</v>
      </c>
      <c r="O26" s="67"/>
      <c r="P26" s="86"/>
      <c r="V26" s="89" t="s">
        <v>25</v>
      </c>
      <c r="W26" s="89">
        <f t="shared" si="3"/>
        <v>568</v>
      </c>
      <c r="X26" s="90">
        <f t="shared" si="4"/>
        <v>113.6</v>
      </c>
    </row>
    <row r="27" spans="1:24" s="49" customFormat="1" x14ac:dyDescent="0.25">
      <c r="A27" s="82"/>
      <c r="B27" s="87" t="s">
        <v>32</v>
      </c>
      <c r="C27" s="43"/>
      <c r="D27" s="43"/>
      <c r="E27" s="43"/>
      <c r="F27" s="43"/>
      <c r="G27" s="43"/>
      <c r="H27" s="43"/>
      <c r="I27" s="43">
        <v>110</v>
      </c>
      <c r="J27" s="84">
        <v>36</v>
      </c>
      <c r="K27" s="84">
        <f t="shared" si="0"/>
        <v>4</v>
      </c>
      <c r="L27" s="84">
        <f t="shared" si="2"/>
        <v>15956</v>
      </c>
      <c r="M27" s="84">
        <v>16026</v>
      </c>
      <c r="N27" s="85">
        <f t="shared" si="1"/>
        <v>70</v>
      </c>
      <c r="O27" s="67"/>
      <c r="P27" s="86"/>
      <c r="V27" s="89" t="s">
        <v>27</v>
      </c>
      <c r="W27" s="89">
        <f t="shared" si="3"/>
        <v>914</v>
      </c>
      <c r="X27" s="90">
        <f t="shared" si="4"/>
        <v>182.8</v>
      </c>
    </row>
    <row r="28" spans="1:24" s="49" customFormat="1" x14ac:dyDescent="0.25">
      <c r="A28" s="82"/>
      <c r="B28" s="87" t="s">
        <v>34</v>
      </c>
      <c r="C28" s="43"/>
      <c r="D28" s="43"/>
      <c r="E28" s="43"/>
      <c r="F28" s="43"/>
      <c r="G28" s="43"/>
      <c r="H28" s="43"/>
      <c r="I28" s="43">
        <v>101</v>
      </c>
      <c r="J28" s="84">
        <v>36</v>
      </c>
      <c r="K28" s="84">
        <f t="shared" si="0"/>
        <v>3</v>
      </c>
      <c r="L28" s="84">
        <f t="shared" si="2"/>
        <v>16026</v>
      </c>
      <c r="M28" s="84">
        <v>16088</v>
      </c>
      <c r="N28" s="85">
        <f t="shared" si="1"/>
        <v>62</v>
      </c>
      <c r="O28" s="67"/>
      <c r="P28" s="86"/>
      <c r="V28" s="89" t="s">
        <v>29</v>
      </c>
      <c r="W28" s="89">
        <f t="shared" si="3"/>
        <v>960</v>
      </c>
      <c r="X28" s="90">
        <f>+W28/4</f>
        <v>240</v>
      </c>
    </row>
    <row r="29" spans="1:24" s="49" customFormat="1" x14ac:dyDescent="0.25">
      <c r="A29" s="82">
        <v>2011</v>
      </c>
      <c r="B29" s="83" t="s">
        <v>14</v>
      </c>
      <c r="C29" s="43"/>
      <c r="D29" s="43"/>
      <c r="E29" s="43"/>
      <c r="F29" s="43"/>
      <c r="G29" s="43"/>
      <c r="H29" s="43"/>
      <c r="I29" s="43">
        <v>346</v>
      </c>
      <c r="J29" s="91">
        <v>66</v>
      </c>
      <c r="K29" s="84">
        <f t="shared" si="0"/>
        <v>4</v>
      </c>
      <c r="L29" s="84">
        <f t="shared" si="2"/>
        <v>16088</v>
      </c>
      <c r="M29" s="84">
        <v>16364</v>
      </c>
      <c r="N29" s="85">
        <f t="shared" si="1"/>
        <v>276</v>
      </c>
      <c r="O29" s="67"/>
      <c r="P29" s="86"/>
      <c r="V29" s="89" t="s">
        <v>31</v>
      </c>
      <c r="W29" s="89">
        <f t="shared" si="3"/>
        <v>753</v>
      </c>
      <c r="X29" s="90">
        <f t="shared" ref="X29:X33" si="5">+W29/4</f>
        <v>188.25</v>
      </c>
    </row>
    <row r="30" spans="1:24" s="49" customFormat="1" x14ac:dyDescent="0.25">
      <c r="A30" s="82"/>
      <c r="B30" s="83" t="s">
        <v>15</v>
      </c>
      <c r="C30" s="43"/>
      <c r="D30" s="43"/>
      <c r="E30" s="43"/>
      <c r="F30" s="43"/>
      <c r="G30" s="43"/>
      <c r="H30" s="43"/>
      <c r="I30" s="43">
        <v>163</v>
      </c>
      <c r="J30" s="91">
        <v>65</v>
      </c>
      <c r="K30" s="84">
        <f t="shared" si="0"/>
        <v>-2</v>
      </c>
      <c r="L30" s="84">
        <f t="shared" si="2"/>
        <v>16364</v>
      </c>
      <c r="M30" s="84">
        <v>16464</v>
      </c>
      <c r="N30" s="85">
        <f t="shared" si="1"/>
        <v>100</v>
      </c>
      <c r="O30" s="67"/>
      <c r="P30" s="86"/>
      <c r="V30" s="89" t="s">
        <v>33</v>
      </c>
      <c r="W30" s="89">
        <f t="shared" si="3"/>
        <v>1077</v>
      </c>
      <c r="X30" s="90">
        <f t="shared" si="5"/>
        <v>269.25</v>
      </c>
    </row>
    <row r="31" spans="1:24" s="49" customFormat="1" x14ac:dyDescent="0.25">
      <c r="A31" s="82"/>
      <c r="B31" s="87" t="s">
        <v>16</v>
      </c>
      <c r="C31" s="43"/>
      <c r="D31" s="43"/>
      <c r="E31" s="43"/>
      <c r="F31" s="43"/>
      <c r="G31" s="43"/>
      <c r="H31" s="43"/>
      <c r="I31" s="43">
        <v>177</v>
      </c>
      <c r="J31" s="91">
        <v>38</v>
      </c>
      <c r="K31" s="84">
        <f t="shared" si="0"/>
        <v>-13</v>
      </c>
      <c r="L31" s="84">
        <f t="shared" si="2"/>
        <v>16464</v>
      </c>
      <c r="M31" s="84">
        <v>16616</v>
      </c>
      <c r="N31" s="85">
        <f t="shared" si="1"/>
        <v>152</v>
      </c>
      <c r="O31" s="67"/>
      <c r="P31" s="86"/>
      <c r="V31" s="89" t="s">
        <v>35</v>
      </c>
      <c r="W31" s="90">
        <f t="shared" si="3"/>
        <v>911</v>
      </c>
      <c r="X31" s="90">
        <f>+W31/4</f>
        <v>227.75</v>
      </c>
    </row>
    <row r="32" spans="1:24" s="49" customFormat="1" x14ac:dyDescent="0.25">
      <c r="A32" s="82"/>
      <c r="B32" s="87" t="s">
        <v>18</v>
      </c>
      <c r="C32" s="43"/>
      <c r="D32" s="43"/>
      <c r="E32" s="43"/>
      <c r="F32" s="43"/>
      <c r="G32" s="43"/>
      <c r="H32" s="43"/>
      <c r="I32" s="43">
        <v>161</v>
      </c>
      <c r="J32" s="91">
        <v>19</v>
      </c>
      <c r="K32" s="84">
        <f t="shared" si="0"/>
        <v>7</v>
      </c>
      <c r="L32" s="84">
        <f t="shared" si="2"/>
        <v>16616</v>
      </c>
      <c r="M32" s="84">
        <v>16751</v>
      </c>
      <c r="N32" s="85">
        <f t="shared" si="1"/>
        <v>135</v>
      </c>
      <c r="O32" s="67"/>
      <c r="P32" s="86"/>
      <c r="V32" s="89" t="s">
        <v>36</v>
      </c>
      <c r="W32" s="89">
        <f t="shared" si="3"/>
        <v>838</v>
      </c>
      <c r="X32" s="90">
        <f t="shared" si="5"/>
        <v>209.5</v>
      </c>
    </row>
    <row r="33" spans="1:24" s="49" customFormat="1" x14ac:dyDescent="0.25">
      <c r="A33" s="82"/>
      <c r="B33" s="87" t="s">
        <v>20</v>
      </c>
      <c r="C33" s="43"/>
      <c r="D33" s="43"/>
      <c r="E33" s="43"/>
      <c r="F33" s="43"/>
      <c r="G33" s="43"/>
      <c r="H33" s="43"/>
      <c r="I33" s="43">
        <v>103</v>
      </c>
      <c r="J33" s="91">
        <v>47</v>
      </c>
      <c r="K33" s="84">
        <f t="shared" si="0"/>
        <v>4</v>
      </c>
      <c r="L33" s="84">
        <f t="shared" si="2"/>
        <v>16751</v>
      </c>
      <c r="M33" s="84">
        <v>16803</v>
      </c>
      <c r="N33" s="85">
        <f t="shared" si="1"/>
        <v>52</v>
      </c>
      <c r="O33" s="67"/>
      <c r="P33" s="86"/>
      <c r="V33" s="89" t="s">
        <v>37</v>
      </c>
      <c r="W33" s="89">
        <f t="shared" si="3"/>
        <v>638</v>
      </c>
      <c r="X33" s="90">
        <f t="shared" si="5"/>
        <v>159.5</v>
      </c>
    </row>
    <row r="34" spans="1:24" s="49" customFormat="1" x14ac:dyDescent="0.25">
      <c r="A34" s="82"/>
      <c r="B34" s="87" t="s">
        <v>22</v>
      </c>
      <c r="C34" s="43"/>
      <c r="D34" s="43"/>
      <c r="E34" s="43"/>
      <c r="F34" s="43"/>
      <c r="G34" s="43"/>
      <c r="H34" s="43"/>
      <c r="I34" s="43">
        <v>142</v>
      </c>
      <c r="J34" s="91">
        <v>41</v>
      </c>
      <c r="K34" s="84">
        <f t="shared" si="0"/>
        <v>-1</v>
      </c>
      <c r="L34" s="84">
        <f t="shared" si="2"/>
        <v>16803</v>
      </c>
      <c r="M34" s="84">
        <v>16905</v>
      </c>
      <c r="N34" s="85">
        <f t="shared" si="1"/>
        <v>102</v>
      </c>
      <c r="O34" s="67"/>
      <c r="P34" s="86"/>
    </row>
    <row r="35" spans="1:24" s="49" customFormat="1" x14ac:dyDescent="0.25">
      <c r="A35" s="82"/>
      <c r="B35" s="87" t="s">
        <v>24</v>
      </c>
      <c r="C35" s="43"/>
      <c r="D35" s="43"/>
      <c r="E35" s="43"/>
      <c r="F35" s="43"/>
      <c r="G35" s="43"/>
      <c r="H35" s="43"/>
      <c r="I35" s="43">
        <v>179</v>
      </c>
      <c r="J35" s="91">
        <v>29</v>
      </c>
      <c r="K35" s="84">
        <f t="shared" si="0"/>
        <v>3</v>
      </c>
      <c r="L35" s="84">
        <f t="shared" si="2"/>
        <v>16905</v>
      </c>
      <c r="M35" s="84">
        <v>17052</v>
      </c>
      <c r="N35" s="85">
        <f t="shared" si="1"/>
        <v>147</v>
      </c>
      <c r="O35" s="67"/>
      <c r="P35" s="86"/>
    </row>
    <row r="36" spans="1:24" s="49" customFormat="1" x14ac:dyDescent="0.25">
      <c r="A36" s="82"/>
      <c r="B36" s="87" t="s">
        <v>26</v>
      </c>
      <c r="C36" s="43"/>
      <c r="D36" s="43"/>
      <c r="E36" s="43"/>
      <c r="F36" s="43"/>
      <c r="G36" s="43"/>
      <c r="H36" s="43"/>
      <c r="I36" s="43">
        <v>141</v>
      </c>
      <c r="J36" s="91">
        <v>30</v>
      </c>
      <c r="K36" s="84">
        <f t="shared" si="0"/>
        <v>0</v>
      </c>
      <c r="L36" s="84">
        <f t="shared" si="2"/>
        <v>17052</v>
      </c>
      <c r="M36" s="84">
        <v>17163</v>
      </c>
      <c r="N36" s="85">
        <f t="shared" si="1"/>
        <v>111</v>
      </c>
      <c r="O36" s="67"/>
      <c r="P36" s="86"/>
    </row>
    <row r="37" spans="1:24" s="49" customFormat="1" x14ac:dyDescent="0.25">
      <c r="A37" s="82"/>
      <c r="B37" s="87" t="s">
        <v>28</v>
      </c>
      <c r="C37" s="43"/>
      <c r="D37" s="43"/>
      <c r="E37" s="43"/>
      <c r="F37" s="43"/>
      <c r="G37" s="43"/>
      <c r="H37" s="43"/>
      <c r="I37" s="43">
        <v>225</v>
      </c>
      <c r="J37" s="91">
        <v>30</v>
      </c>
      <c r="K37" s="84">
        <f t="shared" si="0"/>
        <v>0</v>
      </c>
      <c r="L37" s="84">
        <f t="shared" si="2"/>
        <v>17163</v>
      </c>
      <c r="M37" s="84">
        <v>17358</v>
      </c>
      <c r="N37" s="85">
        <f t="shared" si="1"/>
        <v>195</v>
      </c>
      <c r="O37" s="67"/>
      <c r="P37" s="86"/>
    </row>
    <row r="38" spans="1:24" s="49" customFormat="1" x14ac:dyDescent="0.25">
      <c r="A38" s="82"/>
      <c r="B38" s="87" t="s">
        <v>30</v>
      </c>
      <c r="C38" s="43"/>
      <c r="D38" s="43"/>
      <c r="E38" s="43"/>
      <c r="F38" s="43"/>
      <c r="G38" s="43"/>
      <c r="H38" s="43"/>
      <c r="I38" s="43">
        <v>187</v>
      </c>
      <c r="J38" s="91">
        <v>46</v>
      </c>
      <c r="K38" s="84">
        <f t="shared" si="0"/>
        <v>0</v>
      </c>
      <c r="L38" s="84">
        <f t="shared" si="2"/>
        <v>17358</v>
      </c>
      <c r="M38" s="84">
        <v>17499</v>
      </c>
      <c r="N38" s="85">
        <f t="shared" si="1"/>
        <v>141</v>
      </c>
      <c r="O38" s="67"/>
      <c r="P38" s="86"/>
    </row>
    <row r="39" spans="1:24" s="49" customFormat="1" x14ac:dyDescent="0.25">
      <c r="A39" s="82"/>
      <c r="B39" s="87" t="s">
        <v>32</v>
      </c>
      <c r="C39" s="43"/>
      <c r="D39" s="43"/>
      <c r="E39" s="43"/>
      <c r="F39" s="43"/>
      <c r="G39" s="43"/>
      <c r="H39" s="43"/>
      <c r="I39" s="43">
        <v>180</v>
      </c>
      <c r="J39" s="91">
        <v>36</v>
      </c>
      <c r="K39" s="84">
        <f t="shared" si="0"/>
        <v>7</v>
      </c>
      <c r="L39" s="84">
        <f t="shared" si="2"/>
        <v>17499</v>
      </c>
      <c r="M39" s="84">
        <v>17636</v>
      </c>
      <c r="N39" s="85">
        <f t="shared" si="1"/>
        <v>137</v>
      </c>
      <c r="O39" s="67"/>
      <c r="P39" s="86"/>
    </row>
    <row r="40" spans="1:24" s="49" customFormat="1" x14ac:dyDescent="0.25">
      <c r="A40" s="82"/>
      <c r="B40" s="87" t="s">
        <v>34</v>
      </c>
      <c r="C40" s="43"/>
      <c r="D40" s="43"/>
      <c r="E40" s="43"/>
      <c r="F40" s="43"/>
      <c r="G40" s="43"/>
      <c r="H40" s="43"/>
      <c r="I40" s="43">
        <v>112</v>
      </c>
      <c r="J40" s="91">
        <v>41</v>
      </c>
      <c r="K40" s="84">
        <f t="shared" si="0"/>
        <v>1</v>
      </c>
      <c r="L40" s="84">
        <f t="shared" si="2"/>
        <v>17636</v>
      </c>
      <c r="M40" s="84">
        <v>17706</v>
      </c>
      <c r="N40" s="85">
        <f t="shared" si="1"/>
        <v>70</v>
      </c>
      <c r="O40" s="67"/>
      <c r="P40" s="86"/>
    </row>
    <row r="41" spans="1:24" s="49" customFormat="1" x14ac:dyDescent="0.25">
      <c r="A41" s="82">
        <v>2012</v>
      </c>
      <c r="B41" s="83" t="s">
        <v>14</v>
      </c>
      <c r="C41" s="43"/>
      <c r="D41" s="43"/>
      <c r="E41" s="43"/>
      <c r="F41" s="43"/>
      <c r="G41" s="43"/>
      <c r="H41" s="43"/>
      <c r="I41" s="92">
        <v>413</v>
      </c>
      <c r="J41" s="84">
        <v>63</v>
      </c>
      <c r="K41" s="84">
        <f t="shared" si="0"/>
        <v>2</v>
      </c>
      <c r="L41" s="84">
        <f t="shared" si="2"/>
        <v>17706</v>
      </c>
      <c r="M41" s="84">
        <v>18054</v>
      </c>
      <c r="N41" s="85">
        <f t="shared" si="1"/>
        <v>348</v>
      </c>
      <c r="O41" s="67"/>
      <c r="P41" s="86"/>
    </row>
    <row r="42" spans="1:24" s="49" customFormat="1" x14ac:dyDescent="0.25">
      <c r="A42" s="82"/>
      <c r="B42" s="83" t="s">
        <v>15</v>
      </c>
      <c r="C42" s="43"/>
      <c r="D42" s="43"/>
      <c r="E42" s="43"/>
      <c r="F42" s="43"/>
      <c r="G42" s="43"/>
      <c r="H42" s="43"/>
      <c r="I42" s="92">
        <v>142</v>
      </c>
      <c r="J42" s="84">
        <v>38</v>
      </c>
      <c r="K42" s="84">
        <f t="shared" si="0"/>
        <v>-2</v>
      </c>
      <c r="L42" s="84">
        <f t="shared" si="2"/>
        <v>18054</v>
      </c>
      <c r="M42" s="84">
        <v>18160</v>
      </c>
      <c r="N42" s="85">
        <f t="shared" si="1"/>
        <v>106</v>
      </c>
      <c r="O42" s="67"/>
      <c r="P42" s="86"/>
    </row>
    <row r="43" spans="1:24" s="49" customFormat="1" x14ac:dyDescent="0.25">
      <c r="A43" s="82"/>
      <c r="B43" s="87" t="s">
        <v>16</v>
      </c>
      <c r="C43" s="43"/>
      <c r="D43" s="43"/>
      <c r="E43" s="43"/>
      <c r="F43" s="43"/>
      <c r="G43" s="43"/>
      <c r="H43" s="43"/>
      <c r="I43" s="92">
        <v>175</v>
      </c>
      <c r="J43" s="84">
        <v>57</v>
      </c>
      <c r="K43" s="84">
        <f t="shared" si="0"/>
        <v>1</v>
      </c>
      <c r="L43" s="84">
        <f t="shared" si="2"/>
        <v>18160</v>
      </c>
      <c r="M43" s="84">
        <v>18277</v>
      </c>
      <c r="N43" s="85">
        <f t="shared" si="1"/>
        <v>117</v>
      </c>
      <c r="O43" s="67"/>
      <c r="P43" s="86"/>
    </row>
    <row r="44" spans="1:24" s="49" customFormat="1" x14ac:dyDescent="0.25">
      <c r="A44" s="82"/>
      <c r="B44" s="87" t="s">
        <v>18</v>
      </c>
      <c r="C44" s="43"/>
      <c r="D44" s="43"/>
      <c r="E44" s="43"/>
      <c r="F44" s="43"/>
      <c r="G44" s="43"/>
      <c r="H44" s="43"/>
      <c r="I44" s="92">
        <v>173</v>
      </c>
      <c r="J44" s="84">
        <v>35</v>
      </c>
      <c r="K44" s="84">
        <f t="shared" si="0"/>
        <v>2</v>
      </c>
      <c r="L44" s="84">
        <f t="shared" si="2"/>
        <v>18277</v>
      </c>
      <c r="M44" s="84">
        <v>18413</v>
      </c>
      <c r="N44" s="85">
        <f t="shared" si="1"/>
        <v>136</v>
      </c>
      <c r="O44" s="67"/>
      <c r="P44" s="86"/>
    </row>
    <row r="45" spans="1:24" s="49" customFormat="1" x14ac:dyDescent="0.25">
      <c r="A45" s="82"/>
      <c r="B45" s="87" t="s">
        <v>20</v>
      </c>
      <c r="C45" s="43"/>
      <c r="D45" s="43"/>
      <c r="E45" s="43"/>
      <c r="F45" s="43"/>
      <c r="G45" s="43"/>
      <c r="H45" s="43"/>
      <c r="I45" s="92">
        <v>100</v>
      </c>
      <c r="J45" s="84">
        <v>53</v>
      </c>
      <c r="K45" s="84">
        <f t="shared" si="0"/>
        <v>5</v>
      </c>
      <c r="L45" s="84">
        <f t="shared" si="2"/>
        <v>18413</v>
      </c>
      <c r="M45" s="84">
        <v>18455</v>
      </c>
      <c r="N45" s="85">
        <f t="shared" si="1"/>
        <v>42</v>
      </c>
      <c r="O45" s="67"/>
      <c r="P45" s="86"/>
    </row>
    <row r="46" spans="1:24" s="49" customFormat="1" x14ac:dyDescent="0.25">
      <c r="A46" s="82"/>
      <c r="B46" s="87" t="s">
        <v>22</v>
      </c>
      <c r="C46" s="43"/>
      <c r="D46" s="43"/>
      <c r="E46" s="43"/>
      <c r="F46" s="43"/>
      <c r="G46" s="43"/>
      <c r="H46" s="43"/>
      <c r="I46" s="92">
        <v>185</v>
      </c>
      <c r="J46" s="84">
        <v>38</v>
      </c>
      <c r="K46" s="84">
        <f t="shared" si="0"/>
        <v>2</v>
      </c>
      <c r="L46" s="84">
        <f t="shared" si="2"/>
        <v>18455</v>
      </c>
      <c r="M46" s="84">
        <v>18600</v>
      </c>
      <c r="N46" s="85">
        <f t="shared" si="1"/>
        <v>145</v>
      </c>
      <c r="O46" s="67"/>
      <c r="P46" s="86"/>
    </row>
    <row r="47" spans="1:24" s="49" customFormat="1" x14ac:dyDescent="0.25">
      <c r="A47" s="82"/>
      <c r="B47" s="87" t="s">
        <v>24</v>
      </c>
      <c r="C47" s="43"/>
      <c r="D47" s="43"/>
      <c r="E47" s="43"/>
      <c r="F47" s="43"/>
      <c r="G47" s="43"/>
      <c r="H47" s="43"/>
      <c r="I47" s="92">
        <v>174</v>
      </c>
      <c r="J47" s="84">
        <v>27</v>
      </c>
      <c r="K47" s="84">
        <f t="shared" si="0"/>
        <v>1</v>
      </c>
      <c r="L47" s="84">
        <f t="shared" si="2"/>
        <v>18600</v>
      </c>
      <c r="M47" s="84">
        <v>18746</v>
      </c>
      <c r="N47" s="85">
        <f t="shared" si="1"/>
        <v>146</v>
      </c>
      <c r="O47" s="67"/>
      <c r="P47" s="86"/>
    </row>
    <row r="48" spans="1:24" s="49" customFormat="1" x14ac:dyDescent="0.25">
      <c r="A48" s="82"/>
      <c r="B48" s="87" t="s">
        <v>26</v>
      </c>
      <c r="C48" s="43"/>
      <c r="D48" s="43"/>
      <c r="E48" s="43"/>
      <c r="F48" s="43"/>
      <c r="G48" s="43"/>
      <c r="H48" s="43"/>
      <c r="I48" s="92">
        <v>158</v>
      </c>
      <c r="J48" s="84">
        <v>28</v>
      </c>
      <c r="K48" s="84">
        <f t="shared" si="0"/>
        <v>0</v>
      </c>
      <c r="L48" s="84">
        <f t="shared" si="2"/>
        <v>18746</v>
      </c>
      <c r="M48" s="84">
        <v>18876</v>
      </c>
      <c r="N48" s="85">
        <f t="shared" si="1"/>
        <v>130</v>
      </c>
      <c r="O48" s="67"/>
      <c r="P48" s="86"/>
    </row>
    <row r="49" spans="1:21" s="49" customFormat="1" x14ac:dyDescent="0.25">
      <c r="A49" s="82"/>
      <c r="B49" s="87" t="s">
        <v>28</v>
      </c>
      <c r="C49" s="43">
        <v>86</v>
      </c>
      <c r="D49" s="43">
        <v>20</v>
      </c>
      <c r="E49" s="43">
        <v>49</v>
      </c>
      <c r="F49" s="43">
        <v>2</v>
      </c>
      <c r="G49" s="43">
        <v>13</v>
      </c>
      <c r="H49" s="43">
        <v>7</v>
      </c>
      <c r="I49" s="92">
        <v>177</v>
      </c>
      <c r="J49" s="84">
        <v>48</v>
      </c>
      <c r="K49" s="84">
        <f t="shared" si="0"/>
        <v>1</v>
      </c>
      <c r="L49" s="84">
        <f t="shared" si="2"/>
        <v>18876</v>
      </c>
      <c r="M49" s="84">
        <v>19004</v>
      </c>
      <c r="N49" s="85">
        <f t="shared" si="1"/>
        <v>128</v>
      </c>
      <c r="O49" s="67"/>
      <c r="P49" s="86"/>
    </row>
    <row r="50" spans="1:21" s="49" customFormat="1" x14ac:dyDescent="0.25">
      <c r="A50" s="82"/>
      <c r="B50" s="87" t="s">
        <v>30</v>
      </c>
      <c r="C50" s="43">
        <v>47</v>
      </c>
      <c r="D50" s="43">
        <v>12</v>
      </c>
      <c r="E50" s="43">
        <v>54</v>
      </c>
      <c r="F50" s="43">
        <v>1</v>
      </c>
      <c r="G50" s="43">
        <v>16</v>
      </c>
      <c r="H50" s="43">
        <v>6</v>
      </c>
      <c r="I50" s="92">
        <v>136</v>
      </c>
      <c r="J50" s="84">
        <v>49</v>
      </c>
      <c r="K50" s="84">
        <f t="shared" si="0"/>
        <v>0</v>
      </c>
      <c r="L50" s="84">
        <f t="shared" si="2"/>
        <v>19004</v>
      </c>
      <c r="M50" s="84">
        <v>19091</v>
      </c>
      <c r="N50" s="85">
        <f t="shared" si="1"/>
        <v>87</v>
      </c>
      <c r="O50" s="67"/>
      <c r="P50" s="86"/>
    </row>
    <row r="51" spans="1:21" s="49" customFormat="1" x14ac:dyDescent="0.25">
      <c r="A51" s="82"/>
      <c r="B51" s="87" t="s">
        <v>32</v>
      </c>
      <c r="C51" s="43">
        <v>55</v>
      </c>
      <c r="D51" s="43">
        <v>12</v>
      </c>
      <c r="E51" s="43">
        <v>35</v>
      </c>
      <c r="F51" s="43">
        <v>0</v>
      </c>
      <c r="G51" s="43">
        <v>19</v>
      </c>
      <c r="H51" s="43">
        <v>6</v>
      </c>
      <c r="I51" s="92">
        <v>127</v>
      </c>
      <c r="J51" s="84">
        <v>42</v>
      </c>
      <c r="K51" s="84">
        <f t="shared" si="0"/>
        <v>-2</v>
      </c>
      <c r="L51" s="84">
        <f t="shared" si="2"/>
        <v>19091</v>
      </c>
      <c r="M51" s="84">
        <v>19178</v>
      </c>
      <c r="N51" s="85">
        <f t="shared" si="1"/>
        <v>87</v>
      </c>
      <c r="O51" s="67"/>
      <c r="P51" s="86"/>
    </row>
    <row r="52" spans="1:21" s="49" customFormat="1" x14ac:dyDescent="0.25">
      <c r="A52" s="82"/>
      <c r="B52" s="87" t="s">
        <v>34</v>
      </c>
      <c r="C52" s="43">
        <v>77</v>
      </c>
      <c r="D52" s="43">
        <v>15</v>
      </c>
      <c r="E52" s="43">
        <v>37</v>
      </c>
      <c r="F52" s="43">
        <v>3</v>
      </c>
      <c r="G52" s="43">
        <v>11</v>
      </c>
      <c r="H52" s="43">
        <v>7</v>
      </c>
      <c r="I52" s="92">
        <v>150</v>
      </c>
      <c r="J52" s="84">
        <v>38</v>
      </c>
      <c r="K52" s="84">
        <f t="shared" si="0"/>
        <v>0</v>
      </c>
      <c r="L52" s="84">
        <f t="shared" si="2"/>
        <v>19178</v>
      </c>
      <c r="M52" s="84">
        <v>19290</v>
      </c>
      <c r="N52" s="85">
        <f t="shared" si="1"/>
        <v>112</v>
      </c>
      <c r="O52" s="67"/>
      <c r="P52" s="86"/>
    </row>
    <row r="53" spans="1:21" s="49" customFormat="1" x14ac:dyDescent="0.25">
      <c r="A53" s="82">
        <v>2013</v>
      </c>
      <c r="B53" s="83" t="s">
        <v>14</v>
      </c>
      <c r="C53" s="43">
        <v>212</v>
      </c>
      <c r="D53" s="43">
        <v>15</v>
      </c>
      <c r="E53" s="43">
        <v>14</v>
      </c>
      <c r="F53" s="43">
        <v>1</v>
      </c>
      <c r="G53" s="43">
        <v>11</v>
      </c>
      <c r="H53" s="43">
        <v>5</v>
      </c>
      <c r="I53" s="43">
        <v>258</v>
      </c>
      <c r="J53" s="84">
        <v>54</v>
      </c>
      <c r="K53" s="84">
        <f t="shared" si="0"/>
        <v>2</v>
      </c>
      <c r="L53" s="84">
        <f t="shared" si="2"/>
        <v>19290</v>
      </c>
      <c r="M53" s="84">
        <v>19492</v>
      </c>
      <c r="N53" s="85">
        <f t="shared" si="1"/>
        <v>202</v>
      </c>
      <c r="O53" s="67"/>
      <c r="P53" s="86"/>
    </row>
    <row r="54" spans="1:21" s="49" customFormat="1" x14ac:dyDescent="0.25">
      <c r="A54" s="82"/>
      <c r="B54" s="83" t="s">
        <v>15</v>
      </c>
      <c r="C54" s="43">
        <v>134</v>
      </c>
      <c r="D54" s="43">
        <v>15</v>
      </c>
      <c r="E54" s="43">
        <v>26</v>
      </c>
      <c r="F54" s="43">
        <v>0</v>
      </c>
      <c r="G54" s="43">
        <v>15</v>
      </c>
      <c r="H54" s="43">
        <v>7</v>
      </c>
      <c r="I54" s="43">
        <v>197</v>
      </c>
      <c r="J54" s="84">
        <v>48</v>
      </c>
      <c r="K54" s="84">
        <f t="shared" si="0"/>
        <v>-1</v>
      </c>
      <c r="L54" s="84">
        <f t="shared" si="2"/>
        <v>19492</v>
      </c>
      <c r="M54" s="84">
        <v>19642</v>
      </c>
      <c r="N54" s="85">
        <f t="shared" si="1"/>
        <v>150</v>
      </c>
      <c r="O54" s="67"/>
      <c r="P54" s="86"/>
    </row>
    <row r="55" spans="1:21" s="49" customFormat="1" x14ac:dyDescent="0.25">
      <c r="A55" s="82"/>
      <c r="B55" s="87" t="s">
        <v>16</v>
      </c>
      <c r="C55" s="43">
        <v>96</v>
      </c>
      <c r="D55" s="43">
        <v>17</v>
      </c>
      <c r="E55" s="43">
        <v>68</v>
      </c>
      <c r="F55" s="43">
        <v>1</v>
      </c>
      <c r="G55" s="43">
        <v>28</v>
      </c>
      <c r="H55" s="43">
        <v>4</v>
      </c>
      <c r="I55" s="43">
        <v>214</v>
      </c>
      <c r="J55" s="84">
        <v>40</v>
      </c>
      <c r="K55" s="84">
        <f t="shared" si="0"/>
        <v>0</v>
      </c>
      <c r="L55" s="84">
        <f t="shared" si="2"/>
        <v>19642</v>
      </c>
      <c r="M55" s="84">
        <v>19816</v>
      </c>
      <c r="N55" s="85">
        <f t="shared" si="1"/>
        <v>174</v>
      </c>
      <c r="O55" s="67"/>
      <c r="P55" s="86"/>
    </row>
    <row r="56" spans="1:21" s="49" customFormat="1" x14ac:dyDescent="0.25">
      <c r="A56" s="82"/>
      <c r="B56" s="87" t="s">
        <v>18</v>
      </c>
      <c r="C56" s="43">
        <v>83</v>
      </c>
      <c r="D56" s="43">
        <v>12</v>
      </c>
      <c r="E56" s="43">
        <v>30</v>
      </c>
      <c r="F56" s="43">
        <v>2</v>
      </c>
      <c r="G56" s="43">
        <v>12</v>
      </c>
      <c r="H56" s="43">
        <v>11</v>
      </c>
      <c r="I56" s="43">
        <v>150</v>
      </c>
      <c r="J56" s="84">
        <v>53</v>
      </c>
      <c r="K56" s="84">
        <f t="shared" si="0"/>
        <v>-1</v>
      </c>
      <c r="L56" s="84">
        <f t="shared" si="2"/>
        <v>19816</v>
      </c>
      <c r="M56" s="84">
        <v>19914</v>
      </c>
      <c r="N56" s="85">
        <f t="shared" si="1"/>
        <v>98</v>
      </c>
      <c r="O56" s="67"/>
      <c r="P56" s="86"/>
    </row>
    <row r="57" spans="1:21" s="49" customFormat="1" x14ac:dyDescent="0.25">
      <c r="A57" s="82"/>
      <c r="B57" s="87" t="s">
        <v>20</v>
      </c>
      <c r="C57" s="43">
        <v>46</v>
      </c>
      <c r="D57" s="43">
        <v>9</v>
      </c>
      <c r="E57" s="43">
        <v>31</v>
      </c>
      <c r="F57" s="43">
        <v>0</v>
      </c>
      <c r="G57" s="43">
        <v>16</v>
      </c>
      <c r="H57" s="43">
        <v>6</v>
      </c>
      <c r="I57" s="43">
        <v>108</v>
      </c>
      <c r="J57" s="84">
        <v>38</v>
      </c>
      <c r="K57" s="84">
        <f t="shared" si="0"/>
        <v>-2</v>
      </c>
      <c r="L57" s="84">
        <f t="shared" si="2"/>
        <v>19914</v>
      </c>
      <c r="M57" s="84">
        <v>19986</v>
      </c>
      <c r="N57" s="85">
        <f t="shared" si="1"/>
        <v>72</v>
      </c>
      <c r="O57" s="67"/>
      <c r="P57" s="86"/>
    </row>
    <row r="58" spans="1:21" s="49" customFormat="1" x14ac:dyDescent="0.25">
      <c r="A58" s="82"/>
      <c r="B58" s="87" t="s">
        <v>22</v>
      </c>
      <c r="C58" s="43">
        <v>91</v>
      </c>
      <c r="D58" s="43">
        <v>16</v>
      </c>
      <c r="E58" s="43">
        <v>52</v>
      </c>
      <c r="F58" s="43">
        <v>1</v>
      </c>
      <c r="G58" s="43">
        <v>21</v>
      </c>
      <c r="H58" s="43">
        <v>11</v>
      </c>
      <c r="I58" s="43">
        <v>192</v>
      </c>
      <c r="J58" s="84">
        <v>48</v>
      </c>
      <c r="K58" s="84">
        <f t="shared" si="0"/>
        <v>0</v>
      </c>
      <c r="L58" s="84">
        <f t="shared" si="2"/>
        <v>19986</v>
      </c>
      <c r="M58" s="84">
        <v>20130</v>
      </c>
      <c r="N58" s="85">
        <f t="shared" si="1"/>
        <v>144</v>
      </c>
      <c r="O58" s="67"/>
      <c r="P58" s="86"/>
    </row>
    <row r="59" spans="1:21" s="49" customFormat="1" x14ac:dyDescent="0.25">
      <c r="A59" s="82"/>
      <c r="B59" s="83" t="s">
        <v>24</v>
      </c>
      <c r="C59" s="43">
        <v>107</v>
      </c>
      <c r="D59" s="43">
        <v>32</v>
      </c>
      <c r="E59" s="43">
        <v>51</v>
      </c>
      <c r="F59" s="43">
        <v>4</v>
      </c>
      <c r="G59" s="43">
        <v>34</v>
      </c>
      <c r="H59" s="43">
        <v>28</v>
      </c>
      <c r="I59" s="43">
        <v>256</v>
      </c>
      <c r="J59" s="43">
        <v>45</v>
      </c>
      <c r="K59" s="84">
        <f t="shared" si="0"/>
        <v>-1</v>
      </c>
      <c r="L59" s="85">
        <v>20130</v>
      </c>
      <c r="M59" s="85">
        <v>20342</v>
      </c>
      <c r="N59" s="85">
        <f t="shared" si="1"/>
        <v>212</v>
      </c>
      <c r="O59" s="67"/>
      <c r="P59" s="86"/>
    </row>
    <row r="60" spans="1:21" s="49" customFormat="1" x14ac:dyDescent="0.25">
      <c r="A60" s="82"/>
      <c r="B60" s="83" t="s">
        <v>26</v>
      </c>
      <c r="C60" s="43">
        <v>109</v>
      </c>
      <c r="D60" s="43">
        <v>22</v>
      </c>
      <c r="E60" s="43">
        <v>34</v>
      </c>
      <c r="F60" s="43">
        <v>0</v>
      </c>
      <c r="G60" s="43">
        <v>23</v>
      </c>
      <c r="H60" s="43">
        <v>13</v>
      </c>
      <c r="I60" s="43">
        <v>201</v>
      </c>
      <c r="J60" s="93">
        <v>51</v>
      </c>
      <c r="K60" s="84">
        <f t="shared" si="0"/>
        <v>0</v>
      </c>
      <c r="L60" s="85">
        <v>20342</v>
      </c>
      <c r="M60" s="85">
        <v>20492</v>
      </c>
      <c r="N60" s="85">
        <f t="shared" si="1"/>
        <v>150</v>
      </c>
      <c r="O60" s="67"/>
      <c r="P60" s="86"/>
    </row>
    <row r="61" spans="1:21" s="49" customFormat="1" x14ac:dyDescent="0.25">
      <c r="A61" s="82"/>
      <c r="B61" s="87" t="s">
        <v>28</v>
      </c>
      <c r="C61" s="43">
        <v>116</v>
      </c>
      <c r="D61" s="43">
        <v>34</v>
      </c>
      <c r="E61" s="43">
        <v>51</v>
      </c>
      <c r="F61" s="43">
        <v>5</v>
      </c>
      <c r="G61" s="43">
        <v>28</v>
      </c>
      <c r="H61" s="43">
        <v>17</v>
      </c>
      <c r="I61" s="43">
        <v>251</v>
      </c>
      <c r="J61" s="93">
        <v>47</v>
      </c>
      <c r="K61" s="84">
        <f t="shared" si="0"/>
        <v>-1</v>
      </c>
      <c r="L61" s="85">
        <v>20492</v>
      </c>
      <c r="M61" s="85">
        <v>20697</v>
      </c>
      <c r="N61" s="85">
        <f t="shared" si="1"/>
        <v>205</v>
      </c>
      <c r="O61" s="67"/>
      <c r="P61" s="94"/>
      <c r="Q61" s="95"/>
      <c r="R61" s="95"/>
      <c r="S61" s="95"/>
      <c r="T61" s="95"/>
      <c r="U61" s="95"/>
    </row>
    <row r="62" spans="1:21" s="49" customFormat="1" x14ac:dyDescent="0.25">
      <c r="A62" s="82"/>
      <c r="B62" s="87" t="s">
        <v>30</v>
      </c>
      <c r="C62" s="43">
        <v>149</v>
      </c>
      <c r="D62" s="43">
        <v>19</v>
      </c>
      <c r="E62" s="43">
        <v>57</v>
      </c>
      <c r="F62" s="43">
        <v>4</v>
      </c>
      <c r="G62" s="43">
        <v>22</v>
      </c>
      <c r="H62" s="43">
        <v>9</v>
      </c>
      <c r="I62" s="43">
        <v>260</v>
      </c>
      <c r="J62" s="96">
        <v>41</v>
      </c>
      <c r="K62" s="84">
        <f t="shared" si="0"/>
        <v>0</v>
      </c>
      <c r="L62" s="85">
        <v>20697</v>
      </c>
      <c r="M62" s="85">
        <v>20916</v>
      </c>
      <c r="N62" s="85">
        <f t="shared" si="1"/>
        <v>219</v>
      </c>
      <c r="O62" s="67"/>
      <c r="P62" s="97">
        <v>176.79629629629599</v>
      </c>
      <c r="Q62" s="97">
        <v>176.79629629629599</v>
      </c>
      <c r="R62" s="97">
        <v>176.79629629629599</v>
      </c>
      <c r="S62" s="97">
        <v>176.79629629629599</v>
      </c>
      <c r="T62" s="97">
        <v>176.79629629629599</v>
      </c>
      <c r="U62" s="97">
        <v>176.79629629629599</v>
      </c>
    </row>
    <row r="63" spans="1:21" s="49" customFormat="1" x14ac:dyDescent="0.25">
      <c r="A63" s="82"/>
      <c r="B63" s="87" t="s">
        <v>32</v>
      </c>
      <c r="C63" s="43">
        <v>166</v>
      </c>
      <c r="D63" s="43">
        <v>18</v>
      </c>
      <c r="E63" s="43">
        <v>52</v>
      </c>
      <c r="F63" s="43">
        <v>1</v>
      </c>
      <c r="G63" s="43">
        <v>19</v>
      </c>
      <c r="H63" s="43">
        <v>3</v>
      </c>
      <c r="I63" s="43">
        <v>259</v>
      </c>
      <c r="J63" s="93">
        <v>44</v>
      </c>
      <c r="K63" s="84">
        <f t="shared" si="0"/>
        <v>2</v>
      </c>
      <c r="L63" s="85">
        <v>20916</v>
      </c>
      <c r="M63" s="85">
        <v>21129</v>
      </c>
      <c r="N63" s="85">
        <f t="shared" si="1"/>
        <v>213</v>
      </c>
      <c r="O63" s="67"/>
      <c r="P63" s="94"/>
      <c r="Q63" s="95"/>
      <c r="R63" s="95"/>
      <c r="S63" s="95"/>
      <c r="T63" s="95"/>
      <c r="U63" s="95"/>
    </row>
    <row r="64" spans="1:21" s="49" customFormat="1" x14ac:dyDescent="0.25">
      <c r="A64" s="82"/>
      <c r="B64" s="87" t="s">
        <v>34</v>
      </c>
      <c r="C64" s="43">
        <v>108</v>
      </c>
      <c r="D64" s="43">
        <v>21</v>
      </c>
      <c r="E64" s="43">
        <v>41</v>
      </c>
      <c r="F64" s="43">
        <v>5</v>
      </c>
      <c r="G64" s="43">
        <v>13</v>
      </c>
      <c r="H64" s="43">
        <v>8</v>
      </c>
      <c r="I64" s="43">
        <v>196</v>
      </c>
      <c r="J64" s="93">
        <v>55</v>
      </c>
      <c r="K64" s="84">
        <f t="shared" si="0"/>
        <v>-73</v>
      </c>
      <c r="L64" s="85">
        <f>+M63</f>
        <v>21129</v>
      </c>
      <c r="M64" s="85">
        <v>21343</v>
      </c>
      <c r="N64" s="85">
        <f t="shared" si="1"/>
        <v>214</v>
      </c>
      <c r="O64" s="67"/>
      <c r="P64" s="86"/>
    </row>
    <row r="65" spans="1:16" s="49" customFormat="1" x14ac:dyDescent="0.25">
      <c r="A65" s="98">
        <v>2014</v>
      </c>
      <c r="B65" s="83" t="s">
        <v>14</v>
      </c>
      <c r="C65" s="43">
        <v>302</v>
      </c>
      <c r="D65" s="43">
        <v>26</v>
      </c>
      <c r="E65" s="43">
        <v>27</v>
      </c>
      <c r="F65" s="43">
        <v>1</v>
      </c>
      <c r="G65" s="43">
        <v>12</v>
      </c>
      <c r="H65" s="43">
        <v>4</v>
      </c>
      <c r="I65" s="43">
        <v>372</v>
      </c>
      <c r="J65" s="93">
        <v>48</v>
      </c>
      <c r="K65" s="84">
        <f t="shared" si="0"/>
        <v>73</v>
      </c>
      <c r="L65" s="85">
        <f t="shared" ref="L65:L90" si="6">+M64</f>
        <v>21343</v>
      </c>
      <c r="M65" s="85">
        <v>21594</v>
      </c>
      <c r="N65" s="85">
        <f t="shared" si="1"/>
        <v>251</v>
      </c>
      <c r="O65" s="67"/>
      <c r="P65" s="86"/>
    </row>
    <row r="66" spans="1:16" s="49" customFormat="1" x14ac:dyDescent="0.25">
      <c r="A66" s="98"/>
      <c r="B66" s="83" t="s">
        <v>15</v>
      </c>
      <c r="C66" s="43">
        <v>196</v>
      </c>
      <c r="D66" s="43">
        <v>21</v>
      </c>
      <c r="E66" s="43">
        <v>30</v>
      </c>
      <c r="F66" s="43">
        <v>1</v>
      </c>
      <c r="G66" s="43">
        <v>26</v>
      </c>
      <c r="H66" s="43">
        <v>15</v>
      </c>
      <c r="I66" s="43">
        <v>289</v>
      </c>
      <c r="J66" s="93">
        <v>56</v>
      </c>
      <c r="K66" s="84">
        <f t="shared" si="0"/>
        <v>0</v>
      </c>
      <c r="L66" s="85">
        <f t="shared" si="6"/>
        <v>21594</v>
      </c>
      <c r="M66" s="85">
        <v>21827</v>
      </c>
      <c r="N66" s="85">
        <f t="shared" si="1"/>
        <v>233</v>
      </c>
      <c r="O66" s="67"/>
      <c r="P66" s="86"/>
    </row>
    <row r="67" spans="1:16" s="49" customFormat="1" x14ac:dyDescent="0.25">
      <c r="A67" s="98"/>
      <c r="B67" s="87" t="s">
        <v>16</v>
      </c>
      <c r="C67" s="43">
        <v>109</v>
      </c>
      <c r="D67" s="43">
        <v>25</v>
      </c>
      <c r="E67" s="43">
        <v>35</v>
      </c>
      <c r="F67" s="43">
        <v>1</v>
      </c>
      <c r="G67" s="43">
        <v>24</v>
      </c>
      <c r="H67" s="43">
        <v>10</v>
      </c>
      <c r="I67" s="43">
        <v>204</v>
      </c>
      <c r="J67" s="93">
        <v>45</v>
      </c>
      <c r="K67" s="84">
        <f t="shared" si="0"/>
        <v>0</v>
      </c>
      <c r="L67" s="85">
        <f t="shared" si="6"/>
        <v>21827</v>
      </c>
      <c r="M67" s="85">
        <v>21986</v>
      </c>
      <c r="N67" s="85">
        <f t="shared" si="1"/>
        <v>159</v>
      </c>
      <c r="O67" s="67"/>
      <c r="P67" s="86"/>
    </row>
    <row r="68" spans="1:16" s="49" customFormat="1" x14ac:dyDescent="0.25">
      <c r="A68" s="98"/>
      <c r="B68" s="87" t="s">
        <v>18</v>
      </c>
      <c r="C68" s="43">
        <v>147</v>
      </c>
      <c r="D68" s="43">
        <v>17</v>
      </c>
      <c r="E68" s="43">
        <v>33</v>
      </c>
      <c r="F68" s="43">
        <v>0</v>
      </c>
      <c r="G68" s="43">
        <v>20</v>
      </c>
      <c r="H68" s="43">
        <v>10</v>
      </c>
      <c r="I68" s="43">
        <v>227</v>
      </c>
      <c r="J68" s="93">
        <v>34</v>
      </c>
      <c r="K68" s="84">
        <f t="shared" si="0"/>
        <v>0</v>
      </c>
      <c r="L68" s="85">
        <f t="shared" si="6"/>
        <v>21986</v>
      </c>
      <c r="M68" s="85">
        <v>22179</v>
      </c>
      <c r="N68" s="85">
        <f t="shared" si="1"/>
        <v>193</v>
      </c>
      <c r="O68" s="67"/>
      <c r="P68" s="86"/>
    </row>
    <row r="69" spans="1:16" s="49" customFormat="1" x14ac:dyDescent="0.25">
      <c r="A69" s="98"/>
      <c r="B69" s="83" t="s">
        <v>20</v>
      </c>
      <c r="C69" s="43">
        <v>79</v>
      </c>
      <c r="D69" s="43">
        <v>12</v>
      </c>
      <c r="E69" s="43">
        <v>22</v>
      </c>
      <c r="F69" s="43">
        <v>0</v>
      </c>
      <c r="G69" s="43">
        <v>9</v>
      </c>
      <c r="H69" s="43">
        <v>0</v>
      </c>
      <c r="I69" s="43">
        <f>+SUM(C69:H69)</f>
        <v>122</v>
      </c>
      <c r="J69" s="93">
        <v>55</v>
      </c>
      <c r="K69" s="84">
        <f t="shared" si="0"/>
        <v>0</v>
      </c>
      <c r="L69" s="85">
        <f t="shared" si="6"/>
        <v>22179</v>
      </c>
      <c r="M69" s="85">
        <v>22246</v>
      </c>
      <c r="N69" s="85">
        <f t="shared" si="1"/>
        <v>67</v>
      </c>
      <c r="O69" s="67"/>
      <c r="P69" s="86"/>
    </row>
    <row r="70" spans="1:16" s="49" customFormat="1" x14ac:dyDescent="0.25">
      <c r="A70" s="98"/>
      <c r="B70" s="83" t="s">
        <v>22</v>
      </c>
      <c r="C70" s="43">
        <v>133</v>
      </c>
      <c r="D70" s="43">
        <v>28</v>
      </c>
      <c r="E70" s="43">
        <v>29</v>
      </c>
      <c r="F70" s="43">
        <v>4</v>
      </c>
      <c r="G70" s="43">
        <v>32</v>
      </c>
      <c r="H70" s="43">
        <v>5</v>
      </c>
      <c r="I70" s="43">
        <f t="shared" ref="I70:I81" si="7">+SUM(C70:H70)</f>
        <v>231</v>
      </c>
      <c r="J70" s="93">
        <v>43</v>
      </c>
      <c r="K70" s="84">
        <f t="shared" ref="K70:K73" si="8">+L70+I70-J70-M70</f>
        <v>-1</v>
      </c>
      <c r="L70" s="85">
        <f t="shared" si="6"/>
        <v>22246</v>
      </c>
      <c r="M70" s="85">
        <v>22435</v>
      </c>
      <c r="N70" s="85">
        <f t="shared" ref="N70:N91" si="9">+M70-L70</f>
        <v>189</v>
      </c>
      <c r="O70" s="67"/>
      <c r="P70" s="86"/>
    </row>
    <row r="71" spans="1:16" s="49" customFormat="1" x14ac:dyDescent="0.25">
      <c r="A71" s="98"/>
      <c r="B71" s="87" t="s">
        <v>24</v>
      </c>
      <c r="C71" s="43">
        <v>102</v>
      </c>
      <c r="D71" s="43">
        <v>12</v>
      </c>
      <c r="E71" s="43">
        <v>27</v>
      </c>
      <c r="F71" s="43">
        <v>3</v>
      </c>
      <c r="G71" s="43">
        <v>22</v>
      </c>
      <c r="H71" s="43">
        <v>8</v>
      </c>
      <c r="I71" s="43">
        <f t="shared" si="7"/>
        <v>174</v>
      </c>
      <c r="J71" s="43">
        <v>51</v>
      </c>
      <c r="K71" s="84">
        <f t="shared" si="8"/>
        <v>0</v>
      </c>
      <c r="L71" s="85">
        <f t="shared" si="6"/>
        <v>22435</v>
      </c>
      <c r="M71" s="85">
        <v>22558</v>
      </c>
      <c r="N71" s="85">
        <f t="shared" si="9"/>
        <v>123</v>
      </c>
      <c r="O71" s="67"/>
      <c r="P71" s="86"/>
    </row>
    <row r="72" spans="1:16" s="49" customFormat="1" x14ac:dyDescent="0.25">
      <c r="A72" s="98"/>
      <c r="B72" s="87" t="s">
        <v>26</v>
      </c>
      <c r="C72" s="43">
        <v>165</v>
      </c>
      <c r="D72" s="43">
        <v>32</v>
      </c>
      <c r="E72" s="43">
        <v>43</v>
      </c>
      <c r="F72" s="43">
        <v>3</v>
      </c>
      <c r="G72" s="43">
        <v>24</v>
      </c>
      <c r="H72" s="43">
        <v>16</v>
      </c>
      <c r="I72" s="43">
        <f t="shared" si="7"/>
        <v>283</v>
      </c>
      <c r="J72" s="43">
        <v>40</v>
      </c>
      <c r="K72" s="84">
        <f t="shared" si="8"/>
        <v>0</v>
      </c>
      <c r="L72" s="85">
        <f t="shared" si="6"/>
        <v>22558</v>
      </c>
      <c r="M72" s="85">
        <v>22801</v>
      </c>
      <c r="N72" s="85">
        <f t="shared" si="9"/>
        <v>243</v>
      </c>
      <c r="O72" s="67"/>
      <c r="P72" s="86"/>
    </row>
    <row r="73" spans="1:16" s="49" customFormat="1" x14ac:dyDescent="0.25">
      <c r="A73" s="98"/>
      <c r="B73" s="83" t="s">
        <v>28</v>
      </c>
      <c r="C73" s="43">
        <v>172</v>
      </c>
      <c r="D73" s="43">
        <v>22</v>
      </c>
      <c r="E73" s="43">
        <v>49</v>
      </c>
      <c r="F73" s="43">
        <v>2</v>
      </c>
      <c r="G73" s="43">
        <v>26</v>
      </c>
      <c r="H73" s="43">
        <v>9</v>
      </c>
      <c r="I73" s="43">
        <f t="shared" si="7"/>
        <v>280</v>
      </c>
      <c r="J73" s="43">
        <v>44</v>
      </c>
      <c r="K73" s="84">
        <f t="shared" si="8"/>
        <v>0</v>
      </c>
      <c r="L73" s="85">
        <f t="shared" si="6"/>
        <v>22801</v>
      </c>
      <c r="M73" s="85">
        <v>23037</v>
      </c>
      <c r="N73" s="85">
        <f t="shared" si="9"/>
        <v>236</v>
      </c>
      <c r="O73" s="67"/>
      <c r="P73" s="86"/>
    </row>
    <row r="74" spans="1:16" s="49" customFormat="1" x14ac:dyDescent="0.25">
      <c r="A74" s="98"/>
      <c r="B74" s="83" t="s">
        <v>30</v>
      </c>
      <c r="C74" s="43">
        <v>178</v>
      </c>
      <c r="D74" s="43">
        <v>15</v>
      </c>
      <c r="E74" s="43">
        <v>36</v>
      </c>
      <c r="F74" s="43">
        <v>3</v>
      </c>
      <c r="G74" s="43">
        <v>20</v>
      </c>
      <c r="H74" s="43">
        <v>4</v>
      </c>
      <c r="I74" s="43">
        <f t="shared" si="7"/>
        <v>256</v>
      </c>
      <c r="J74" s="43">
        <v>51</v>
      </c>
      <c r="K74" s="84">
        <f>+L74+I74-J74-M74</f>
        <v>0</v>
      </c>
      <c r="L74" s="85">
        <f t="shared" si="6"/>
        <v>23037</v>
      </c>
      <c r="M74" s="85">
        <v>23242</v>
      </c>
      <c r="N74" s="85">
        <f t="shared" si="9"/>
        <v>205</v>
      </c>
      <c r="O74" s="67"/>
      <c r="P74" s="86"/>
    </row>
    <row r="75" spans="1:16" s="49" customFormat="1" x14ac:dyDescent="0.25">
      <c r="A75" s="98"/>
      <c r="B75" s="87" t="s">
        <v>32</v>
      </c>
      <c r="C75" s="43">
        <v>173</v>
      </c>
      <c r="D75" s="43">
        <v>22</v>
      </c>
      <c r="E75" s="43">
        <v>40</v>
      </c>
      <c r="F75" s="43">
        <v>3</v>
      </c>
      <c r="G75" s="43">
        <v>15</v>
      </c>
      <c r="H75" s="43">
        <v>3</v>
      </c>
      <c r="I75" s="43">
        <f t="shared" si="7"/>
        <v>256</v>
      </c>
      <c r="J75" s="43">
        <v>60</v>
      </c>
      <c r="K75" s="84">
        <f t="shared" ref="K75:K93" si="10">+L75+I75-J75-M75</f>
        <v>-1</v>
      </c>
      <c r="L75" s="85">
        <f t="shared" si="6"/>
        <v>23242</v>
      </c>
      <c r="M75" s="85">
        <v>23439</v>
      </c>
      <c r="N75" s="85">
        <f t="shared" si="9"/>
        <v>197</v>
      </c>
      <c r="O75" s="67"/>
      <c r="P75" s="86"/>
    </row>
    <row r="76" spans="1:16" s="49" customFormat="1" x14ac:dyDescent="0.25">
      <c r="A76" s="98"/>
      <c r="B76" s="87" t="s">
        <v>34</v>
      </c>
      <c r="C76" s="43">
        <v>161</v>
      </c>
      <c r="D76" s="43">
        <v>23</v>
      </c>
      <c r="E76" s="43">
        <v>52</v>
      </c>
      <c r="F76" s="43">
        <v>0</v>
      </c>
      <c r="G76" s="43">
        <v>15</v>
      </c>
      <c r="H76" s="43">
        <v>9</v>
      </c>
      <c r="I76" s="43">
        <f t="shared" si="7"/>
        <v>260</v>
      </c>
      <c r="J76" s="43">
        <v>37</v>
      </c>
      <c r="K76" s="84">
        <f t="shared" si="10"/>
        <v>-18</v>
      </c>
      <c r="L76" s="85">
        <f t="shared" si="6"/>
        <v>23439</v>
      </c>
      <c r="M76" s="85">
        <v>23680</v>
      </c>
      <c r="N76" s="85">
        <f t="shared" si="9"/>
        <v>241</v>
      </c>
      <c r="O76" s="67"/>
      <c r="P76" s="86"/>
    </row>
    <row r="77" spans="1:16" s="49" customFormat="1" x14ac:dyDescent="0.25">
      <c r="A77" s="98">
        <v>2015</v>
      </c>
      <c r="B77" s="87" t="s">
        <v>14</v>
      </c>
      <c r="C77" s="43">
        <v>419</v>
      </c>
      <c r="D77" s="43">
        <v>39</v>
      </c>
      <c r="E77" s="43">
        <v>13</v>
      </c>
      <c r="F77" s="43">
        <v>2</v>
      </c>
      <c r="G77" s="43">
        <v>21</v>
      </c>
      <c r="H77" s="43">
        <v>3</v>
      </c>
      <c r="I77" s="43">
        <f>+SUM(C77:H77)</f>
        <v>497</v>
      </c>
      <c r="J77" s="43">
        <v>56</v>
      </c>
      <c r="K77" s="84">
        <f t="shared" si="10"/>
        <v>17</v>
      </c>
      <c r="L77" s="85">
        <f t="shared" si="6"/>
        <v>23680</v>
      </c>
      <c r="M77" s="85">
        <v>24104</v>
      </c>
      <c r="N77" s="85">
        <f t="shared" si="9"/>
        <v>424</v>
      </c>
      <c r="O77" s="67"/>
      <c r="P77" s="86"/>
    </row>
    <row r="78" spans="1:16" s="49" customFormat="1" x14ac:dyDescent="0.25">
      <c r="A78" s="98"/>
      <c r="B78" s="87" t="s">
        <v>15</v>
      </c>
      <c r="C78" s="43">
        <v>175</v>
      </c>
      <c r="D78" s="43">
        <v>21</v>
      </c>
      <c r="E78" s="43">
        <v>24</v>
      </c>
      <c r="F78" s="43">
        <v>2</v>
      </c>
      <c r="G78" s="43">
        <v>23</v>
      </c>
      <c r="H78" s="43">
        <v>1</v>
      </c>
      <c r="I78" s="43">
        <f>+SUM(C78:H78)</f>
        <v>246</v>
      </c>
      <c r="J78" s="43">
        <v>70</v>
      </c>
      <c r="K78" s="84">
        <f t="shared" si="10"/>
        <v>1</v>
      </c>
      <c r="L78" s="99">
        <f t="shared" si="6"/>
        <v>24104</v>
      </c>
      <c r="M78" s="99">
        <v>24279</v>
      </c>
      <c r="N78" s="85">
        <f t="shared" si="9"/>
        <v>175</v>
      </c>
      <c r="O78" s="67"/>
      <c r="P78" s="86"/>
    </row>
    <row r="79" spans="1:16" s="49" customFormat="1" x14ac:dyDescent="0.25">
      <c r="A79" s="98"/>
      <c r="B79" s="87" t="s">
        <v>16</v>
      </c>
      <c r="C79" s="43">
        <v>122</v>
      </c>
      <c r="D79" s="43">
        <v>24</v>
      </c>
      <c r="E79" s="43">
        <v>38</v>
      </c>
      <c r="F79" s="43">
        <v>0</v>
      </c>
      <c r="G79" s="43">
        <v>32</v>
      </c>
      <c r="H79" s="43">
        <v>18</v>
      </c>
      <c r="I79" s="43">
        <f t="shared" si="7"/>
        <v>234</v>
      </c>
      <c r="J79" s="43">
        <v>51</v>
      </c>
      <c r="K79" s="84">
        <f t="shared" si="10"/>
        <v>0</v>
      </c>
      <c r="L79" s="99">
        <f t="shared" si="6"/>
        <v>24279</v>
      </c>
      <c r="M79" s="85">
        <v>24462</v>
      </c>
      <c r="N79" s="85">
        <f t="shared" si="9"/>
        <v>183</v>
      </c>
      <c r="O79" s="67"/>
      <c r="P79" s="86"/>
    </row>
    <row r="80" spans="1:16" s="49" customFormat="1" x14ac:dyDescent="0.25">
      <c r="A80" s="98"/>
      <c r="B80" s="87" t="s">
        <v>18</v>
      </c>
      <c r="C80" s="43">
        <v>170</v>
      </c>
      <c r="D80" s="43">
        <v>29</v>
      </c>
      <c r="E80" s="43">
        <v>28</v>
      </c>
      <c r="F80" s="43">
        <v>1</v>
      </c>
      <c r="G80" s="43">
        <v>30</v>
      </c>
      <c r="H80" s="43">
        <v>12</v>
      </c>
      <c r="I80" s="43">
        <f t="shared" si="7"/>
        <v>270</v>
      </c>
      <c r="J80" s="43">
        <v>31</v>
      </c>
      <c r="K80" s="84">
        <f t="shared" si="10"/>
        <v>0</v>
      </c>
      <c r="L80" s="99">
        <f t="shared" si="6"/>
        <v>24462</v>
      </c>
      <c r="M80" s="85">
        <v>24701</v>
      </c>
      <c r="N80" s="85">
        <f t="shared" si="9"/>
        <v>239</v>
      </c>
      <c r="O80" s="67"/>
      <c r="P80" s="86"/>
    </row>
    <row r="81" spans="1:16" s="49" customFormat="1" x14ac:dyDescent="0.25">
      <c r="A81" s="98"/>
      <c r="B81" s="87" t="s">
        <v>20</v>
      </c>
      <c r="C81" s="43">
        <v>92</v>
      </c>
      <c r="D81" s="43">
        <v>24</v>
      </c>
      <c r="E81" s="43">
        <v>46</v>
      </c>
      <c r="F81" s="43">
        <v>1</v>
      </c>
      <c r="G81" s="43">
        <v>19</v>
      </c>
      <c r="H81" s="43">
        <v>7</v>
      </c>
      <c r="I81" s="43">
        <f t="shared" si="7"/>
        <v>189</v>
      </c>
      <c r="J81" s="43">
        <v>61</v>
      </c>
      <c r="K81" s="84">
        <f t="shared" si="10"/>
        <v>0</v>
      </c>
      <c r="L81" s="99">
        <f t="shared" si="6"/>
        <v>24701</v>
      </c>
      <c r="M81" s="85">
        <v>24829</v>
      </c>
      <c r="N81" s="85">
        <f t="shared" si="9"/>
        <v>128</v>
      </c>
      <c r="O81" s="67"/>
      <c r="P81" s="86"/>
    </row>
    <row r="82" spans="1:16" s="49" customFormat="1" x14ac:dyDescent="0.25">
      <c r="A82" s="98"/>
      <c r="B82" s="87" t="s">
        <v>22</v>
      </c>
      <c r="C82" s="43">
        <v>171</v>
      </c>
      <c r="D82" s="43">
        <v>35</v>
      </c>
      <c r="E82" s="43">
        <v>32</v>
      </c>
      <c r="F82" s="43">
        <v>3</v>
      </c>
      <c r="G82" s="43">
        <v>24</v>
      </c>
      <c r="H82" s="43">
        <v>4</v>
      </c>
      <c r="I82" s="43">
        <f t="shared" ref="I82:I90" si="11">+SUM(C82:H82)</f>
        <v>269</v>
      </c>
      <c r="J82" s="43">
        <v>52</v>
      </c>
      <c r="K82" s="84">
        <f t="shared" si="10"/>
        <v>-3</v>
      </c>
      <c r="L82" s="99">
        <f t="shared" si="6"/>
        <v>24829</v>
      </c>
      <c r="M82" s="85">
        <v>25049</v>
      </c>
      <c r="N82" s="85">
        <f t="shared" si="9"/>
        <v>220</v>
      </c>
      <c r="O82" s="67"/>
      <c r="P82" s="86"/>
    </row>
    <row r="83" spans="1:16" s="49" customFormat="1" x14ac:dyDescent="0.25">
      <c r="A83" s="98"/>
      <c r="B83" s="87" t="s">
        <v>24</v>
      </c>
      <c r="C83" s="43">
        <v>108</v>
      </c>
      <c r="D83" s="43">
        <v>23</v>
      </c>
      <c r="E83" s="43">
        <v>63</v>
      </c>
      <c r="F83" s="43">
        <v>2</v>
      </c>
      <c r="G83" s="43">
        <v>18</v>
      </c>
      <c r="H83" s="43">
        <v>20</v>
      </c>
      <c r="I83" s="43">
        <f t="shared" si="11"/>
        <v>234</v>
      </c>
      <c r="J83" s="43">
        <v>50</v>
      </c>
      <c r="K83" s="84">
        <f t="shared" si="10"/>
        <v>0</v>
      </c>
      <c r="L83" s="99">
        <f t="shared" si="6"/>
        <v>25049</v>
      </c>
      <c r="M83" s="85">
        <v>25233</v>
      </c>
      <c r="N83" s="85">
        <f t="shared" si="9"/>
        <v>184</v>
      </c>
      <c r="O83" s="67"/>
      <c r="P83" s="86"/>
    </row>
    <row r="84" spans="1:16" s="49" customFormat="1" x14ac:dyDescent="0.25">
      <c r="A84" s="98"/>
      <c r="B84" s="87" t="s">
        <v>26</v>
      </c>
      <c r="C84" s="43">
        <v>117</v>
      </c>
      <c r="D84" s="43">
        <v>35</v>
      </c>
      <c r="E84" s="43">
        <v>73</v>
      </c>
      <c r="F84" s="43">
        <v>1</v>
      </c>
      <c r="G84" s="43">
        <v>14</v>
      </c>
      <c r="H84" s="43">
        <v>13</v>
      </c>
      <c r="I84" s="43">
        <f t="shared" si="11"/>
        <v>253</v>
      </c>
      <c r="J84" s="43">
        <v>50</v>
      </c>
      <c r="K84" s="84">
        <f t="shared" si="10"/>
        <v>0</v>
      </c>
      <c r="L84" s="99">
        <f t="shared" si="6"/>
        <v>25233</v>
      </c>
      <c r="M84" s="85">
        <v>25436</v>
      </c>
      <c r="N84" s="85">
        <f t="shared" si="9"/>
        <v>203</v>
      </c>
      <c r="O84" s="67"/>
      <c r="P84" s="86"/>
    </row>
    <row r="85" spans="1:16" s="49" customFormat="1" x14ac:dyDescent="0.25">
      <c r="A85" s="98"/>
      <c r="B85" s="87" t="s">
        <v>28</v>
      </c>
      <c r="C85" s="43">
        <v>173</v>
      </c>
      <c r="D85" s="43">
        <v>34</v>
      </c>
      <c r="E85" s="43">
        <v>69</v>
      </c>
      <c r="F85" s="43">
        <v>0</v>
      </c>
      <c r="G85" s="43">
        <v>23</v>
      </c>
      <c r="H85" s="43">
        <v>18</v>
      </c>
      <c r="I85" s="43">
        <f t="shared" si="11"/>
        <v>317</v>
      </c>
      <c r="J85" s="43">
        <v>51</v>
      </c>
      <c r="K85" s="84">
        <f t="shared" si="10"/>
        <v>-1</v>
      </c>
      <c r="L85" s="99">
        <f t="shared" si="6"/>
        <v>25436</v>
      </c>
      <c r="M85" s="85">
        <v>25703</v>
      </c>
      <c r="N85" s="85">
        <f t="shared" si="9"/>
        <v>267</v>
      </c>
      <c r="O85" s="67"/>
      <c r="P85" s="86"/>
    </row>
    <row r="86" spans="1:16" s="49" customFormat="1" x14ac:dyDescent="0.25">
      <c r="A86" s="98"/>
      <c r="B86" s="87" t="s">
        <v>30</v>
      </c>
      <c r="C86" s="43">
        <v>180</v>
      </c>
      <c r="D86" s="43">
        <v>25</v>
      </c>
      <c r="E86" s="43">
        <v>55</v>
      </c>
      <c r="F86" s="43">
        <v>4</v>
      </c>
      <c r="G86" s="43">
        <v>26</v>
      </c>
      <c r="H86" s="43">
        <v>6</v>
      </c>
      <c r="I86" s="43">
        <f t="shared" si="11"/>
        <v>296</v>
      </c>
      <c r="J86" s="43">
        <v>49</v>
      </c>
      <c r="K86" s="84">
        <f>+L86+I86-J86-M86</f>
        <v>-2</v>
      </c>
      <c r="L86" s="99">
        <f t="shared" si="6"/>
        <v>25703</v>
      </c>
      <c r="M86" s="85">
        <v>25952</v>
      </c>
      <c r="N86" s="85">
        <f t="shared" si="9"/>
        <v>249</v>
      </c>
      <c r="O86" s="67"/>
      <c r="P86" s="86"/>
    </row>
    <row r="87" spans="1:16" s="49" customFormat="1" x14ac:dyDescent="0.25">
      <c r="A87" s="98"/>
      <c r="B87" s="87" t="s">
        <v>32</v>
      </c>
      <c r="C87" s="43">
        <v>286</v>
      </c>
      <c r="D87" s="43">
        <v>24</v>
      </c>
      <c r="E87" s="43">
        <v>50</v>
      </c>
      <c r="F87" s="43">
        <v>5</v>
      </c>
      <c r="G87" s="43">
        <v>29</v>
      </c>
      <c r="H87" s="43">
        <v>12</v>
      </c>
      <c r="I87" s="43">
        <f t="shared" si="11"/>
        <v>406</v>
      </c>
      <c r="J87" s="43">
        <v>31</v>
      </c>
      <c r="K87" s="84">
        <f t="shared" si="10"/>
        <v>-1</v>
      </c>
      <c r="L87" s="99">
        <f t="shared" si="6"/>
        <v>25952</v>
      </c>
      <c r="M87" s="85">
        <v>26328</v>
      </c>
      <c r="N87" s="85">
        <f t="shared" si="9"/>
        <v>376</v>
      </c>
      <c r="O87" s="67"/>
      <c r="P87" s="86"/>
    </row>
    <row r="88" spans="1:16" s="49" customFormat="1" x14ac:dyDescent="0.25">
      <c r="A88" s="98"/>
      <c r="B88" s="87" t="s">
        <v>34</v>
      </c>
      <c r="C88" s="43">
        <v>161</v>
      </c>
      <c r="D88" s="43">
        <v>12</v>
      </c>
      <c r="E88" s="43">
        <v>27</v>
      </c>
      <c r="F88" s="43">
        <v>1</v>
      </c>
      <c r="G88" s="43">
        <v>18</v>
      </c>
      <c r="H88" s="43">
        <v>33</v>
      </c>
      <c r="I88" s="43">
        <f t="shared" si="11"/>
        <v>252</v>
      </c>
      <c r="J88" s="43">
        <v>49</v>
      </c>
      <c r="K88" s="84">
        <f t="shared" si="10"/>
        <v>-1</v>
      </c>
      <c r="L88" s="99">
        <f t="shared" si="6"/>
        <v>26328</v>
      </c>
      <c r="M88" s="85">
        <v>26532</v>
      </c>
      <c r="N88" s="85">
        <f t="shared" si="9"/>
        <v>204</v>
      </c>
      <c r="O88" s="67"/>
      <c r="P88" s="86"/>
    </row>
    <row r="89" spans="1:16" s="49" customFormat="1" x14ac:dyDescent="0.25">
      <c r="A89" s="98">
        <v>2016</v>
      </c>
      <c r="B89" s="87" t="s">
        <v>14</v>
      </c>
      <c r="C89" s="43">
        <v>404</v>
      </c>
      <c r="D89" s="43">
        <v>38</v>
      </c>
      <c r="E89" s="43">
        <v>30</v>
      </c>
      <c r="F89" s="43">
        <v>2</v>
      </c>
      <c r="G89" s="43">
        <v>13</v>
      </c>
      <c r="H89" s="43">
        <v>1</v>
      </c>
      <c r="I89" s="43">
        <f t="shared" si="11"/>
        <v>488</v>
      </c>
      <c r="J89" s="43">
        <v>50</v>
      </c>
      <c r="K89" s="84">
        <f t="shared" si="10"/>
        <v>0</v>
      </c>
      <c r="L89" s="99">
        <f t="shared" si="6"/>
        <v>26532</v>
      </c>
      <c r="M89" s="85">
        <v>26970</v>
      </c>
      <c r="N89" s="85">
        <f t="shared" si="9"/>
        <v>438</v>
      </c>
      <c r="O89" s="67"/>
      <c r="P89" s="86"/>
    </row>
    <row r="90" spans="1:16" s="49" customFormat="1" x14ac:dyDescent="0.25">
      <c r="A90" s="98"/>
      <c r="B90" s="87" t="s">
        <v>15</v>
      </c>
      <c r="C90" s="43">
        <v>212</v>
      </c>
      <c r="D90" s="43">
        <v>24</v>
      </c>
      <c r="E90" s="43">
        <v>45</v>
      </c>
      <c r="F90" s="43">
        <v>3</v>
      </c>
      <c r="G90" s="43">
        <v>25</v>
      </c>
      <c r="H90" s="43">
        <v>6</v>
      </c>
      <c r="I90" s="43">
        <f t="shared" si="11"/>
        <v>315</v>
      </c>
      <c r="J90" s="43">
        <v>59</v>
      </c>
      <c r="K90" s="84">
        <f t="shared" si="10"/>
        <v>-1</v>
      </c>
      <c r="L90" s="99">
        <f t="shared" si="6"/>
        <v>26970</v>
      </c>
      <c r="M90" s="85">
        <v>27227</v>
      </c>
      <c r="N90" s="85">
        <f t="shared" si="9"/>
        <v>257</v>
      </c>
      <c r="O90" s="67"/>
      <c r="P90" s="86"/>
    </row>
    <row r="91" spans="1:16" s="49" customFormat="1" x14ac:dyDescent="0.25">
      <c r="A91" s="98"/>
      <c r="B91" s="87" t="s">
        <v>16</v>
      </c>
      <c r="C91" s="43">
        <v>155</v>
      </c>
      <c r="D91" s="43">
        <v>26</v>
      </c>
      <c r="E91" s="43">
        <v>45</v>
      </c>
      <c r="F91" s="43">
        <v>1</v>
      </c>
      <c r="G91" s="43">
        <v>19</v>
      </c>
      <c r="H91" s="43">
        <v>11</v>
      </c>
      <c r="I91" s="43">
        <f>+SUM(C91:H91)</f>
        <v>257</v>
      </c>
      <c r="J91" s="43">
        <v>64</v>
      </c>
      <c r="K91" s="84">
        <f t="shared" si="10"/>
        <v>0</v>
      </c>
      <c r="L91" s="99">
        <f>+M90</f>
        <v>27227</v>
      </c>
      <c r="M91" s="85">
        <v>27420</v>
      </c>
      <c r="N91" s="85">
        <f t="shared" si="9"/>
        <v>193</v>
      </c>
      <c r="O91" s="67"/>
      <c r="P91" s="86"/>
    </row>
    <row r="92" spans="1:16" s="49" customFormat="1" x14ac:dyDescent="0.25">
      <c r="A92" s="98"/>
      <c r="B92" s="87" t="s">
        <v>18</v>
      </c>
      <c r="C92" s="43">
        <v>163</v>
      </c>
      <c r="D92" s="43">
        <v>22</v>
      </c>
      <c r="E92" s="43">
        <v>26</v>
      </c>
      <c r="F92" s="43">
        <v>3</v>
      </c>
      <c r="G92" s="43">
        <v>27</v>
      </c>
      <c r="H92" s="43">
        <v>12</v>
      </c>
      <c r="I92" s="43">
        <f>+SUM(C92:H92)</f>
        <v>253</v>
      </c>
      <c r="J92" s="43">
        <v>52</v>
      </c>
      <c r="K92" s="84">
        <f>+L92+I92-J92-M92</f>
        <v>-1</v>
      </c>
      <c r="L92" s="99">
        <f>+M91</f>
        <v>27420</v>
      </c>
      <c r="M92" s="85">
        <v>27622</v>
      </c>
      <c r="N92" s="85">
        <f>+M92-L92</f>
        <v>202</v>
      </c>
      <c r="O92" s="100"/>
      <c r="P92" s="100"/>
    </row>
    <row r="93" spans="1:16" s="49" customFormat="1" x14ac:dyDescent="0.25">
      <c r="A93" s="98"/>
      <c r="B93" s="87" t="s">
        <v>20</v>
      </c>
      <c r="C93" s="43">
        <v>113</v>
      </c>
      <c r="D93" s="43">
        <v>22</v>
      </c>
      <c r="E93" s="43">
        <v>37</v>
      </c>
      <c r="F93" s="43">
        <v>2</v>
      </c>
      <c r="G93" s="43">
        <v>16</v>
      </c>
      <c r="H93" s="43">
        <v>14</v>
      </c>
      <c r="I93" s="43">
        <f t="shared" ref="I93:I97" si="12">+SUM(C93:H93)</f>
        <v>204</v>
      </c>
      <c r="J93" s="43">
        <v>58</v>
      </c>
      <c r="K93" s="84">
        <f t="shared" si="10"/>
        <v>0</v>
      </c>
      <c r="L93" s="99">
        <f t="shared" ref="L93" si="13">+M92</f>
        <v>27622</v>
      </c>
      <c r="M93" s="85">
        <v>27768</v>
      </c>
      <c r="N93" s="85">
        <f t="shared" ref="N93" si="14">+M93-L93</f>
        <v>146</v>
      </c>
      <c r="O93" s="100"/>
      <c r="P93" s="100"/>
    </row>
    <row r="94" spans="1:16" s="49" customFormat="1" x14ac:dyDescent="0.25">
      <c r="A94" s="98"/>
      <c r="B94" s="87" t="s">
        <v>22</v>
      </c>
      <c r="C94" s="43">
        <v>171</v>
      </c>
      <c r="D94" s="43">
        <v>25</v>
      </c>
      <c r="E94" s="43">
        <v>37</v>
      </c>
      <c r="F94" s="43">
        <v>3</v>
      </c>
      <c r="G94" s="43">
        <v>22</v>
      </c>
      <c r="H94" s="43">
        <v>9</v>
      </c>
      <c r="I94" s="43">
        <f t="shared" si="12"/>
        <v>267</v>
      </c>
      <c r="J94" s="43">
        <v>61</v>
      </c>
      <c r="K94" s="84">
        <f>+L94+I94-J94-M94</f>
        <v>-1</v>
      </c>
      <c r="L94" s="99">
        <f>+M93</f>
        <v>27768</v>
      </c>
      <c r="M94" s="85">
        <v>27975</v>
      </c>
      <c r="N94" s="85">
        <f>+M94-L94</f>
        <v>207</v>
      </c>
      <c r="O94" s="100"/>
      <c r="P94" s="100"/>
    </row>
    <row r="95" spans="1:16" s="49" customFormat="1" x14ac:dyDescent="0.25">
      <c r="A95" s="98"/>
      <c r="B95" s="87" t="s">
        <v>24</v>
      </c>
      <c r="C95" s="43">
        <v>137</v>
      </c>
      <c r="D95" s="43">
        <v>32</v>
      </c>
      <c r="E95" s="43">
        <v>66</v>
      </c>
      <c r="F95" s="43">
        <v>0</v>
      </c>
      <c r="G95" s="43">
        <v>32</v>
      </c>
      <c r="H95" s="43">
        <v>7</v>
      </c>
      <c r="I95" s="43">
        <f t="shared" si="12"/>
        <v>274</v>
      </c>
      <c r="J95" s="43">
        <v>56</v>
      </c>
      <c r="K95" s="84">
        <f>+L95+I95-J95-M95</f>
        <v>0</v>
      </c>
      <c r="L95" s="99">
        <f>+M94</f>
        <v>27975</v>
      </c>
      <c r="M95" s="85">
        <v>28193</v>
      </c>
      <c r="N95" s="85">
        <f>+M95-L95</f>
        <v>218</v>
      </c>
      <c r="O95" s="86"/>
      <c r="P95" s="86"/>
    </row>
    <row r="96" spans="1:16" s="49" customFormat="1" x14ac:dyDescent="0.25">
      <c r="A96" s="98"/>
      <c r="B96" s="87" t="s">
        <v>26</v>
      </c>
      <c r="C96" s="43">
        <v>132</v>
      </c>
      <c r="D96" s="43">
        <v>37</v>
      </c>
      <c r="E96" s="43">
        <v>51</v>
      </c>
      <c r="F96" s="43">
        <v>4</v>
      </c>
      <c r="G96" s="43">
        <v>20</v>
      </c>
      <c r="H96" s="43">
        <v>3</v>
      </c>
      <c r="I96" s="43">
        <f t="shared" si="12"/>
        <v>247</v>
      </c>
      <c r="J96" s="43">
        <v>60</v>
      </c>
      <c r="K96" s="84">
        <f>+L96+I96-J96-M96</f>
        <v>0</v>
      </c>
      <c r="L96" s="99">
        <f t="shared" ref="L96:L100" si="15">+M95</f>
        <v>28193</v>
      </c>
      <c r="M96" s="85">
        <v>28380</v>
      </c>
      <c r="N96" s="85">
        <f>+M96-L96</f>
        <v>187</v>
      </c>
      <c r="O96" s="86"/>
      <c r="P96" s="86"/>
    </row>
    <row r="97" spans="1:17" s="49" customFormat="1" x14ac:dyDescent="0.25">
      <c r="A97" s="98"/>
      <c r="B97" s="87" t="s">
        <v>28</v>
      </c>
      <c r="C97" s="43">
        <v>153</v>
      </c>
      <c r="D97" s="43">
        <v>40</v>
      </c>
      <c r="E97" s="43">
        <v>54</v>
      </c>
      <c r="F97" s="43">
        <v>3</v>
      </c>
      <c r="G97" s="43">
        <v>25</v>
      </c>
      <c r="H97" s="43">
        <v>20</v>
      </c>
      <c r="I97" s="43">
        <f t="shared" si="12"/>
        <v>295</v>
      </c>
      <c r="J97" s="43">
        <v>61</v>
      </c>
      <c r="K97" s="84">
        <f>+L97+I97-J97-M97</f>
        <v>0</v>
      </c>
      <c r="L97" s="99">
        <f t="shared" si="15"/>
        <v>28380</v>
      </c>
      <c r="M97" s="85">
        <v>28614</v>
      </c>
      <c r="N97" s="85">
        <f>+M97-L97</f>
        <v>234</v>
      </c>
      <c r="O97" s="86"/>
      <c r="P97" s="86"/>
    </row>
    <row r="98" spans="1:17" s="49" customFormat="1" x14ac:dyDescent="0.25">
      <c r="A98" s="98"/>
      <c r="B98" s="87" t="s">
        <v>30</v>
      </c>
      <c r="C98" s="43">
        <v>177</v>
      </c>
      <c r="D98" s="43">
        <v>22</v>
      </c>
      <c r="E98" s="43">
        <v>66</v>
      </c>
      <c r="F98" s="43"/>
      <c r="G98" s="43">
        <v>26</v>
      </c>
      <c r="H98" s="49">
        <v>4</v>
      </c>
      <c r="I98" s="43">
        <f t="shared" ref="I98" si="16">+SUM(C98:H98)</f>
        <v>295</v>
      </c>
      <c r="J98" s="43">
        <v>55</v>
      </c>
      <c r="K98" s="84">
        <f t="shared" ref="K98" si="17">+L98+I98-J98-M98</f>
        <v>-1</v>
      </c>
      <c r="L98" s="99">
        <f t="shared" si="15"/>
        <v>28614</v>
      </c>
      <c r="M98" s="85">
        <v>28855</v>
      </c>
      <c r="N98" s="85">
        <f t="shared" ref="N98:N102" si="18">+M98-L98</f>
        <v>241</v>
      </c>
      <c r="O98" s="86"/>
      <c r="P98" s="86"/>
    </row>
    <row r="99" spans="1:17" s="49" customFormat="1" x14ac:dyDescent="0.25">
      <c r="A99" s="98"/>
      <c r="B99" s="87" t="s">
        <v>32</v>
      </c>
      <c r="C99" s="43">
        <v>155</v>
      </c>
      <c r="D99" s="43">
        <v>31</v>
      </c>
      <c r="E99" s="43">
        <v>46</v>
      </c>
      <c r="F99" s="43">
        <v>1</v>
      </c>
      <c r="G99" s="43">
        <v>32</v>
      </c>
      <c r="H99" s="43">
        <v>7</v>
      </c>
      <c r="I99" s="43">
        <f t="shared" ref="I99:I112" si="19">+SUM(C99:H99)</f>
        <v>272</v>
      </c>
      <c r="J99" s="43">
        <v>60</v>
      </c>
      <c r="K99" s="84">
        <f t="shared" ref="K99:K109" si="20">+L99+I99-J99-M99</f>
        <v>-1</v>
      </c>
      <c r="L99" s="99">
        <f t="shared" si="15"/>
        <v>28855</v>
      </c>
      <c r="M99" s="85">
        <v>29068</v>
      </c>
      <c r="N99" s="85">
        <f t="shared" si="18"/>
        <v>213</v>
      </c>
      <c r="O99" s="86"/>
      <c r="P99" s="86"/>
    </row>
    <row r="100" spans="1:17" s="49" customFormat="1" x14ac:dyDescent="0.25">
      <c r="A100" s="98"/>
      <c r="B100" s="87" t="s">
        <v>34</v>
      </c>
      <c r="C100" s="43">
        <v>157</v>
      </c>
      <c r="D100" s="43">
        <v>14</v>
      </c>
      <c r="E100" s="43">
        <v>48</v>
      </c>
      <c r="F100" s="43"/>
      <c r="G100" s="43">
        <v>23</v>
      </c>
      <c r="H100" s="43">
        <v>5</v>
      </c>
      <c r="I100" s="43">
        <f t="shared" si="19"/>
        <v>247</v>
      </c>
      <c r="J100" s="43">
        <v>48</v>
      </c>
      <c r="K100" s="84">
        <f t="shared" si="20"/>
        <v>0</v>
      </c>
      <c r="L100" s="99">
        <f t="shared" si="15"/>
        <v>29068</v>
      </c>
      <c r="M100" s="85">
        <v>29267</v>
      </c>
      <c r="N100" s="85">
        <f t="shared" si="18"/>
        <v>199</v>
      </c>
      <c r="O100" s="86"/>
      <c r="P100" s="86"/>
    </row>
    <row r="101" spans="1:17" s="49" customFormat="1" x14ac:dyDescent="0.25">
      <c r="A101" s="98">
        <v>2017</v>
      </c>
      <c r="B101" s="87" t="s">
        <v>14</v>
      </c>
      <c r="C101" s="43">
        <v>269</v>
      </c>
      <c r="D101" s="43">
        <v>19</v>
      </c>
      <c r="E101" s="43">
        <v>28</v>
      </c>
      <c r="F101" s="43">
        <v>1</v>
      </c>
      <c r="G101" s="43">
        <v>23</v>
      </c>
      <c r="H101" s="43">
        <v>9</v>
      </c>
      <c r="I101" s="43">
        <f t="shared" si="19"/>
        <v>349</v>
      </c>
      <c r="J101" s="43">
        <v>87</v>
      </c>
      <c r="K101" s="84">
        <f t="shared" si="20"/>
        <v>0</v>
      </c>
      <c r="L101" s="99">
        <f t="shared" ref="L101" si="21">+M100</f>
        <v>29267</v>
      </c>
      <c r="M101" s="85">
        <v>29529</v>
      </c>
      <c r="N101" s="85">
        <f t="shared" si="18"/>
        <v>262</v>
      </c>
      <c r="O101" s="86"/>
      <c r="P101" s="86"/>
    </row>
    <row r="102" spans="1:17" s="49" customFormat="1" x14ac:dyDescent="0.25">
      <c r="A102" s="98"/>
      <c r="B102" s="87" t="s">
        <v>15</v>
      </c>
      <c r="C102" s="43">
        <v>214</v>
      </c>
      <c r="D102" s="43">
        <v>34</v>
      </c>
      <c r="E102" s="43">
        <v>36</v>
      </c>
      <c r="F102" s="43">
        <v>2</v>
      </c>
      <c r="G102" s="43">
        <v>23</v>
      </c>
      <c r="H102" s="43">
        <v>11</v>
      </c>
      <c r="I102" s="43">
        <f t="shared" si="19"/>
        <v>320</v>
      </c>
      <c r="J102" s="43">
        <v>43</v>
      </c>
      <c r="K102" s="84">
        <f t="shared" si="20"/>
        <v>-1</v>
      </c>
      <c r="L102" s="99">
        <f>+M101</f>
        <v>29529</v>
      </c>
      <c r="M102" s="85">
        <v>29807</v>
      </c>
      <c r="N102" s="85">
        <f t="shared" si="18"/>
        <v>278</v>
      </c>
      <c r="O102" s="86"/>
      <c r="P102" s="86"/>
    </row>
    <row r="103" spans="1:17" s="49" customFormat="1" x14ac:dyDescent="0.25">
      <c r="A103" s="98"/>
      <c r="B103" s="87" t="s">
        <v>16</v>
      </c>
      <c r="C103" s="43">
        <v>168</v>
      </c>
      <c r="D103" s="43">
        <v>26</v>
      </c>
      <c r="E103" s="43">
        <v>36</v>
      </c>
      <c r="F103" s="43">
        <v>1</v>
      </c>
      <c r="G103" s="43">
        <v>31</v>
      </c>
      <c r="H103" s="43">
        <v>12</v>
      </c>
      <c r="I103" s="43">
        <f t="shared" si="19"/>
        <v>274</v>
      </c>
      <c r="J103" s="43">
        <v>48</v>
      </c>
      <c r="K103" s="84">
        <f t="shared" si="20"/>
        <v>-1</v>
      </c>
      <c r="L103" s="99">
        <f>+M102</f>
        <v>29807</v>
      </c>
      <c r="M103" s="85">
        <v>30034</v>
      </c>
      <c r="N103" s="85">
        <f t="shared" ref="N103:N114" si="22">+M103-L103</f>
        <v>227</v>
      </c>
      <c r="O103" s="86"/>
      <c r="P103" s="86"/>
    </row>
    <row r="104" spans="1:17" s="49" customFormat="1" x14ac:dyDescent="0.25">
      <c r="A104" s="98"/>
      <c r="B104" s="87" t="s">
        <v>18</v>
      </c>
      <c r="C104" s="43">
        <v>177</v>
      </c>
      <c r="D104" s="43">
        <v>22</v>
      </c>
      <c r="E104" s="43">
        <v>36</v>
      </c>
      <c r="F104" s="43">
        <v>2</v>
      </c>
      <c r="G104" s="43">
        <v>38</v>
      </c>
      <c r="H104" s="43">
        <v>21</v>
      </c>
      <c r="I104" s="43">
        <f t="shared" si="19"/>
        <v>296</v>
      </c>
      <c r="J104" s="43">
        <v>51</v>
      </c>
      <c r="K104" s="84">
        <f t="shared" si="20"/>
        <v>0</v>
      </c>
      <c r="L104" s="99">
        <f>+M103</f>
        <v>30034</v>
      </c>
      <c r="M104" s="85">
        <v>30279</v>
      </c>
      <c r="N104" s="85">
        <f t="shared" si="22"/>
        <v>245</v>
      </c>
      <c r="O104" s="86"/>
      <c r="P104" s="86"/>
    </row>
    <row r="105" spans="1:17" s="49" customFormat="1" x14ac:dyDescent="0.25">
      <c r="A105" s="98"/>
      <c r="B105" s="87" t="s">
        <v>20</v>
      </c>
      <c r="C105" s="43">
        <v>128</v>
      </c>
      <c r="D105" s="43">
        <v>27</v>
      </c>
      <c r="E105" s="43">
        <v>13</v>
      </c>
      <c r="F105" s="43">
        <v>2</v>
      </c>
      <c r="G105" s="43">
        <v>11</v>
      </c>
      <c r="H105" s="43">
        <v>7</v>
      </c>
      <c r="I105" s="43">
        <f t="shared" si="19"/>
        <v>188</v>
      </c>
      <c r="J105" s="43">
        <v>76</v>
      </c>
      <c r="K105" s="84">
        <f t="shared" si="20"/>
        <v>0</v>
      </c>
      <c r="L105" s="99">
        <f>+M104</f>
        <v>30279</v>
      </c>
      <c r="M105" s="85">
        <v>30391</v>
      </c>
      <c r="N105" s="85">
        <f t="shared" si="22"/>
        <v>112</v>
      </c>
      <c r="O105" s="86"/>
      <c r="P105" s="86"/>
    </row>
    <row r="106" spans="1:17" s="49" customFormat="1" x14ac:dyDescent="0.25">
      <c r="A106" s="98"/>
      <c r="B106" s="87" t="s">
        <v>22</v>
      </c>
      <c r="C106" s="43">
        <v>136</v>
      </c>
      <c r="D106" s="43">
        <v>36</v>
      </c>
      <c r="E106" s="43">
        <v>26</v>
      </c>
      <c r="F106" s="43"/>
      <c r="G106" s="43">
        <v>26</v>
      </c>
      <c r="H106" s="43">
        <v>6</v>
      </c>
      <c r="I106" s="43">
        <f t="shared" si="19"/>
        <v>230</v>
      </c>
      <c r="J106" s="43">
        <v>83</v>
      </c>
      <c r="K106" s="84">
        <f t="shared" si="20"/>
        <v>0</v>
      </c>
      <c r="L106" s="99">
        <f t="shared" ref="L106:L107" si="23">+M105</f>
        <v>30391</v>
      </c>
      <c r="M106" s="85">
        <v>30538</v>
      </c>
      <c r="N106" s="85">
        <f t="shared" si="22"/>
        <v>147</v>
      </c>
      <c r="O106" s="86"/>
      <c r="P106" s="86"/>
    </row>
    <row r="107" spans="1:17" s="49" customFormat="1" x14ac:dyDescent="0.25">
      <c r="A107" s="98"/>
      <c r="B107" s="87" t="s">
        <v>24</v>
      </c>
      <c r="C107" s="43">
        <v>113</v>
      </c>
      <c r="D107" s="43">
        <v>28</v>
      </c>
      <c r="E107" s="43">
        <v>21</v>
      </c>
      <c r="F107" s="43"/>
      <c r="G107" s="43">
        <v>23</v>
      </c>
      <c r="H107" s="43">
        <v>20</v>
      </c>
      <c r="I107" s="43">
        <f t="shared" si="19"/>
        <v>205</v>
      </c>
      <c r="J107" s="43">
        <v>59</v>
      </c>
      <c r="K107" s="84">
        <f t="shared" si="20"/>
        <v>0</v>
      </c>
      <c r="L107" s="99">
        <f t="shared" si="23"/>
        <v>30538</v>
      </c>
      <c r="M107" s="85">
        <v>30684</v>
      </c>
      <c r="N107" s="85">
        <f t="shared" si="22"/>
        <v>146</v>
      </c>
      <c r="O107" s="86"/>
      <c r="P107" s="86"/>
    </row>
    <row r="108" spans="1:17" s="49" customFormat="1" x14ac:dyDescent="0.25">
      <c r="A108" s="98"/>
      <c r="B108" s="87" t="s">
        <v>26</v>
      </c>
      <c r="C108" s="43">
        <v>138</v>
      </c>
      <c r="D108" s="43">
        <v>48</v>
      </c>
      <c r="E108" s="43">
        <v>35</v>
      </c>
      <c r="F108" s="43">
        <v>1</v>
      </c>
      <c r="G108" s="43">
        <v>37</v>
      </c>
      <c r="H108" s="43">
        <v>16</v>
      </c>
      <c r="I108" s="43">
        <f t="shared" si="19"/>
        <v>275</v>
      </c>
      <c r="J108" s="43">
        <v>52</v>
      </c>
      <c r="K108" s="84">
        <f t="shared" si="20"/>
        <v>0</v>
      </c>
      <c r="L108" s="99">
        <f t="shared" ref="L108:L113" si="24">M107</f>
        <v>30684</v>
      </c>
      <c r="M108" s="85">
        <v>30907</v>
      </c>
      <c r="N108" s="85">
        <f t="shared" si="22"/>
        <v>223</v>
      </c>
      <c r="O108" s="67">
        <f>(I108-J108)+L108</f>
        <v>30907</v>
      </c>
      <c r="P108" s="86"/>
      <c r="Q108" s="49" t="str">
        <f>IF(M108=O108,"IGUAL","DIFERENTE")</f>
        <v>IGUAL</v>
      </c>
    </row>
    <row r="109" spans="1:17" s="49" customFormat="1" x14ac:dyDescent="0.25">
      <c r="A109" s="98"/>
      <c r="B109" s="87" t="s">
        <v>28</v>
      </c>
      <c r="C109" s="43">
        <v>144</v>
      </c>
      <c r="D109" s="43">
        <v>32</v>
      </c>
      <c r="E109" s="43">
        <v>28</v>
      </c>
      <c r="F109" s="43">
        <v>1</v>
      </c>
      <c r="G109" s="43">
        <v>26</v>
      </c>
      <c r="H109" s="43">
        <v>14</v>
      </c>
      <c r="I109" s="43">
        <f t="shared" si="19"/>
        <v>245</v>
      </c>
      <c r="J109" s="43">
        <v>65</v>
      </c>
      <c r="K109" s="84">
        <f t="shared" si="20"/>
        <v>0</v>
      </c>
      <c r="L109" s="99">
        <f t="shared" si="24"/>
        <v>30907</v>
      </c>
      <c r="M109" s="85">
        <v>31087</v>
      </c>
      <c r="N109" s="85">
        <f t="shared" si="22"/>
        <v>180</v>
      </c>
      <c r="O109" s="67">
        <f>(I109-J109)+L109</f>
        <v>31087</v>
      </c>
      <c r="P109" s="86"/>
      <c r="Q109" s="49" t="str">
        <f t="shared" ref="Q109:Q129" si="25">IF(M109=O109,"IGUAL","DIFERENTE")</f>
        <v>IGUAL</v>
      </c>
    </row>
    <row r="110" spans="1:17" s="49" customFormat="1" x14ac:dyDescent="0.25">
      <c r="A110" s="98"/>
      <c r="B110" s="87" t="s">
        <v>30</v>
      </c>
      <c r="C110" s="43">
        <v>173</v>
      </c>
      <c r="D110" s="43">
        <v>43</v>
      </c>
      <c r="E110" s="43">
        <v>40</v>
      </c>
      <c r="F110" s="43">
        <v>1</v>
      </c>
      <c r="G110" s="43">
        <v>28</v>
      </c>
      <c r="H110" s="49">
        <v>18</v>
      </c>
      <c r="I110" s="43">
        <f t="shared" si="19"/>
        <v>303</v>
      </c>
      <c r="J110" s="43">
        <v>59</v>
      </c>
      <c r="K110" s="84"/>
      <c r="L110" s="99">
        <f t="shared" si="24"/>
        <v>31087</v>
      </c>
      <c r="M110" s="85">
        <v>31331</v>
      </c>
      <c r="N110" s="85">
        <f t="shared" si="22"/>
        <v>244</v>
      </c>
      <c r="O110" s="67">
        <f>(I110-J110)+L110</f>
        <v>31331</v>
      </c>
      <c r="P110" s="86" t="s">
        <v>2</v>
      </c>
      <c r="Q110" s="49" t="str">
        <f t="shared" si="25"/>
        <v>IGUAL</v>
      </c>
    </row>
    <row r="111" spans="1:17" s="49" customFormat="1" x14ac:dyDescent="0.25">
      <c r="A111" s="98"/>
      <c r="B111" s="87" t="s">
        <v>32</v>
      </c>
      <c r="C111" s="43">
        <v>194</v>
      </c>
      <c r="D111" s="43">
        <v>26</v>
      </c>
      <c r="E111" s="43">
        <v>43</v>
      </c>
      <c r="F111" s="43">
        <v>1</v>
      </c>
      <c r="G111" s="43">
        <v>33</v>
      </c>
      <c r="H111" s="43">
        <v>13</v>
      </c>
      <c r="I111" s="43">
        <f t="shared" si="19"/>
        <v>310</v>
      </c>
      <c r="J111" s="43">
        <v>25</v>
      </c>
      <c r="K111" s="84"/>
      <c r="L111" s="99">
        <f t="shared" si="24"/>
        <v>31331</v>
      </c>
      <c r="M111" s="85">
        <v>31616</v>
      </c>
      <c r="N111" s="85">
        <f t="shared" si="22"/>
        <v>285</v>
      </c>
      <c r="O111" s="67">
        <f>(I111-J111)+L111</f>
        <v>31616</v>
      </c>
      <c r="P111" s="86"/>
      <c r="Q111" s="49" t="str">
        <f t="shared" si="25"/>
        <v>IGUAL</v>
      </c>
    </row>
    <row r="112" spans="1:17" s="49" customFormat="1" x14ac:dyDescent="0.25">
      <c r="A112" s="98"/>
      <c r="B112" s="87" t="s">
        <v>34</v>
      </c>
      <c r="C112" s="43">
        <v>134</v>
      </c>
      <c r="D112" s="43">
        <v>19</v>
      </c>
      <c r="E112" s="43">
        <v>31</v>
      </c>
      <c r="F112" s="43">
        <v>0</v>
      </c>
      <c r="G112" s="43">
        <v>32</v>
      </c>
      <c r="H112" s="43">
        <v>16</v>
      </c>
      <c r="I112" s="43">
        <f t="shared" si="19"/>
        <v>232</v>
      </c>
      <c r="J112" s="43">
        <v>84</v>
      </c>
      <c r="K112" s="84"/>
      <c r="L112" s="99">
        <f t="shared" si="24"/>
        <v>31616</v>
      </c>
      <c r="M112" s="85">
        <v>31764</v>
      </c>
      <c r="N112" s="85">
        <f t="shared" si="22"/>
        <v>148</v>
      </c>
      <c r="O112" s="67">
        <f>(I112-J112)+L112</f>
        <v>31764</v>
      </c>
      <c r="P112" s="86"/>
      <c r="Q112" s="49" t="str">
        <f t="shared" si="25"/>
        <v>IGUAL</v>
      </c>
    </row>
    <row r="113" spans="1:17" s="49" customFormat="1" x14ac:dyDescent="0.25">
      <c r="A113" s="98">
        <v>2018</v>
      </c>
      <c r="B113" s="87" t="s">
        <v>14</v>
      </c>
      <c r="C113" s="43">
        <v>322</v>
      </c>
      <c r="D113" s="43">
        <v>42</v>
      </c>
      <c r="E113" s="43">
        <v>22</v>
      </c>
      <c r="F113" s="43">
        <v>2</v>
      </c>
      <c r="G113" s="43">
        <v>14</v>
      </c>
      <c r="H113" s="43">
        <v>16</v>
      </c>
      <c r="I113" s="43">
        <f t="shared" ref="I113:I126" si="26">+SUM(C113:H113)</f>
        <v>418</v>
      </c>
      <c r="J113" s="43">
        <v>53</v>
      </c>
      <c r="K113" s="84">
        <f t="shared" ref="K113:K124" si="27">+L113+I113-J113-M113</f>
        <v>0</v>
      </c>
      <c r="L113" s="99">
        <f t="shared" si="24"/>
        <v>31764</v>
      </c>
      <c r="M113" s="85">
        <v>32129</v>
      </c>
      <c r="N113" s="85">
        <f t="shared" si="22"/>
        <v>365</v>
      </c>
      <c r="O113" s="67">
        <f t="shared" ref="O113:O136" si="28">(I113-J113)+L113</f>
        <v>32129</v>
      </c>
      <c r="P113" s="86"/>
      <c r="Q113" s="49" t="str">
        <f t="shared" si="25"/>
        <v>IGUAL</v>
      </c>
    </row>
    <row r="114" spans="1:17" s="49" customFormat="1" x14ac:dyDescent="0.25">
      <c r="A114" s="98"/>
      <c r="B114" s="87" t="s">
        <v>15</v>
      </c>
      <c r="C114" s="43">
        <v>202</v>
      </c>
      <c r="D114" s="43">
        <v>30</v>
      </c>
      <c r="E114" s="43">
        <v>12</v>
      </c>
      <c r="F114" s="43">
        <v>1</v>
      </c>
      <c r="G114" s="43">
        <v>22</v>
      </c>
      <c r="H114" s="43">
        <v>8</v>
      </c>
      <c r="I114" s="43">
        <f t="shared" si="26"/>
        <v>275</v>
      </c>
      <c r="J114" s="43">
        <v>66</v>
      </c>
      <c r="K114" s="84">
        <f t="shared" si="27"/>
        <v>0</v>
      </c>
      <c r="L114" s="99">
        <f t="shared" ref="L114:L124" si="29">M113</f>
        <v>32129</v>
      </c>
      <c r="M114" s="85">
        <v>32338</v>
      </c>
      <c r="N114" s="85">
        <f t="shared" si="22"/>
        <v>209</v>
      </c>
      <c r="O114" s="67">
        <f t="shared" si="28"/>
        <v>32338</v>
      </c>
      <c r="P114" s="86"/>
      <c r="Q114" s="49" t="str">
        <f t="shared" si="25"/>
        <v>IGUAL</v>
      </c>
    </row>
    <row r="115" spans="1:17" s="49" customFormat="1" x14ac:dyDescent="0.25">
      <c r="A115" s="98"/>
      <c r="B115" s="87" t="s">
        <v>16</v>
      </c>
      <c r="C115" s="43">
        <v>216</v>
      </c>
      <c r="D115" s="43">
        <v>33</v>
      </c>
      <c r="E115" s="43">
        <v>32</v>
      </c>
      <c r="F115" s="43">
        <v>0</v>
      </c>
      <c r="G115" s="43">
        <v>23</v>
      </c>
      <c r="H115" s="43">
        <v>20</v>
      </c>
      <c r="I115" s="43">
        <f t="shared" si="26"/>
        <v>324</v>
      </c>
      <c r="J115" s="43">
        <v>55</v>
      </c>
      <c r="K115" s="84">
        <f t="shared" si="27"/>
        <v>0</v>
      </c>
      <c r="L115" s="99">
        <f t="shared" si="29"/>
        <v>32338</v>
      </c>
      <c r="M115" s="85">
        <v>32607</v>
      </c>
      <c r="N115" s="85">
        <f t="shared" ref="N115:N126" si="30">+M115-L115</f>
        <v>269</v>
      </c>
      <c r="O115" s="67">
        <f t="shared" si="28"/>
        <v>32607</v>
      </c>
      <c r="P115" s="86"/>
      <c r="Q115" s="49" t="str">
        <f t="shared" si="25"/>
        <v>IGUAL</v>
      </c>
    </row>
    <row r="116" spans="1:17" s="49" customFormat="1" x14ac:dyDescent="0.25">
      <c r="A116" s="98"/>
      <c r="B116" s="87" t="s">
        <v>18</v>
      </c>
      <c r="C116" s="43">
        <v>159</v>
      </c>
      <c r="D116" s="43">
        <v>13</v>
      </c>
      <c r="E116" s="43">
        <v>22</v>
      </c>
      <c r="F116" s="43">
        <v>0</v>
      </c>
      <c r="G116" s="43">
        <v>22</v>
      </c>
      <c r="H116" s="43">
        <v>8</v>
      </c>
      <c r="I116" s="43">
        <f t="shared" si="26"/>
        <v>224</v>
      </c>
      <c r="J116" s="43">
        <v>60</v>
      </c>
      <c r="K116" s="84">
        <f t="shared" si="27"/>
        <v>0</v>
      </c>
      <c r="L116" s="99">
        <f t="shared" si="29"/>
        <v>32607</v>
      </c>
      <c r="M116" s="85">
        <v>32771</v>
      </c>
      <c r="N116" s="85">
        <f t="shared" si="30"/>
        <v>164</v>
      </c>
      <c r="O116" s="67">
        <f t="shared" si="28"/>
        <v>32771</v>
      </c>
      <c r="P116" s="86"/>
      <c r="Q116" s="49" t="str">
        <f t="shared" si="25"/>
        <v>IGUAL</v>
      </c>
    </row>
    <row r="117" spans="1:17" s="49" customFormat="1" x14ac:dyDescent="0.25">
      <c r="A117" s="98"/>
      <c r="B117" s="87" t="s">
        <v>20</v>
      </c>
      <c r="C117" s="43">
        <v>171</v>
      </c>
      <c r="D117" s="43">
        <v>41</v>
      </c>
      <c r="E117" s="43">
        <v>18</v>
      </c>
      <c r="F117" s="43">
        <v>0</v>
      </c>
      <c r="G117" s="43">
        <v>22</v>
      </c>
      <c r="H117" s="43">
        <v>8</v>
      </c>
      <c r="I117" s="43">
        <f t="shared" si="26"/>
        <v>260</v>
      </c>
      <c r="J117" s="43">
        <v>87</v>
      </c>
      <c r="K117" s="84">
        <f t="shared" si="27"/>
        <v>0</v>
      </c>
      <c r="L117" s="99">
        <f t="shared" si="29"/>
        <v>32771</v>
      </c>
      <c r="M117" s="85">
        <v>32944</v>
      </c>
      <c r="N117" s="85">
        <f t="shared" si="30"/>
        <v>173</v>
      </c>
      <c r="O117" s="67">
        <f t="shared" si="28"/>
        <v>32944</v>
      </c>
      <c r="P117" s="86"/>
      <c r="Q117" s="49" t="str">
        <f t="shared" si="25"/>
        <v>IGUAL</v>
      </c>
    </row>
    <row r="118" spans="1:17" s="49" customFormat="1" x14ac:dyDescent="0.25">
      <c r="A118" s="98"/>
      <c r="B118" s="87" t="s">
        <v>22</v>
      </c>
      <c r="C118" s="43">
        <v>188</v>
      </c>
      <c r="D118" s="43">
        <v>33</v>
      </c>
      <c r="E118" s="43">
        <v>25</v>
      </c>
      <c r="F118" s="43">
        <v>0</v>
      </c>
      <c r="G118" s="43">
        <v>22</v>
      </c>
      <c r="H118" s="43">
        <v>17</v>
      </c>
      <c r="I118" s="43">
        <f t="shared" si="26"/>
        <v>285</v>
      </c>
      <c r="J118" s="43">
        <v>56</v>
      </c>
      <c r="K118" s="84">
        <f t="shared" si="27"/>
        <v>0</v>
      </c>
      <c r="L118" s="99">
        <f t="shared" si="29"/>
        <v>32944</v>
      </c>
      <c r="M118" s="85">
        <v>33173</v>
      </c>
      <c r="N118" s="85">
        <f t="shared" si="30"/>
        <v>229</v>
      </c>
      <c r="O118" s="67">
        <f t="shared" si="28"/>
        <v>33173</v>
      </c>
      <c r="P118" s="86"/>
      <c r="Q118" s="49" t="str">
        <f t="shared" si="25"/>
        <v>IGUAL</v>
      </c>
    </row>
    <row r="119" spans="1:17" s="49" customFormat="1" x14ac:dyDescent="0.25">
      <c r="A119" s="98"/>
      <c r="B119" s="87" t="s">
        <v>24</v>
      </c>
      <c r="C119" s="43">
        <v>147</v>
      </c>
      <c r="D119" s="43">
        <v>35</v>
      </c>
      <c r="E119" s="43">
        <v>28</v>
      </c>
      <c r="F119" s="43">
        <v>1</v>
      </c>
      <c r="G119" s="43">
        <v>21</v>
      </c>
      <c r="H119" s="43">
        <v>13</v>
      </c>
      <c r="I119" s="43">
        <f t="shared" si="26"/>
        <v>245</v>
      </c>
      <c r="J119" s="43">
        <v>46</v>
      </c>
      <c r="K119" s="84">
        <f t="shared" si="27"/>
        <v>0</v>
      </c>
      <c r="L119" s="99">
        <f t="shared" si="29"/>
        <v>33173</v>
      </c>
      <c r="M119" s="85">
        <v>33372</v>
      </c>
      <c r="N119" s="85">
        <f t="shared" si="30"/>
        <v>199</v>
      </c>
      <c r="O119" s="67">
        <f t="shared" si="28"/>
        <v>33372</v>
      </c>
      <c r="P119" s="86"/>
      <c r="Q119" s="49" t="str">
        <f t="shared" si="25"/>
        <v>IGUAL</v>
      </c>
    </row>
    <row r="120" spans="1:17" s="49" customFormat="1" x14ac:dyDescent="0.25">
      <c r="A120" s="98"/>
      <c r="B120" s="87" t="s">
        <v>26</v>
      </c>
      <c r="C120" s="43">
        <v>150</v>
      </c>
      <c r="D120" s="43">
        <v>31</v>
      </c>
      <c r="E120" s="43">
        <v>24</v>
      </c>
      <c r="F120" s="43">
        <v>0</v>
      </c>
      <c r="G120" s="43">
        <v>26</v>
      </c>
      <c r="H120" s="43">
        <v>13</v>
      </c>
      <c r="I120" s="43">
        <f t="shared" si="26"/>
        <v>244</v>
      </c>
      <c r="J120" s="43">
        <v>64</v>
      </c>
      <c r="K120" s="84">
        <f t="shared" si="27"/>
        <v>0</v>
      </c>
      <c r="L120" s="99">
        <f t="shared" si="29"/>
        <v>33372</v>
      </c>
      <c r="M120" s="85">
        <v>33552</v>
      </c>
      <c r="N120" s="85">
        <f t="shared" si="30"/>
        <v>180</v>
      </c>
      <c r="O120" s="67">
        <f t="shared" si="28"/>
        <v>33552</v>
      </c>
      <c r="P120" s="86"/>
      <c r="Q120" s="49" t="str">
        <f t="shared" si="25"/>
        <v>IGUAL</v>
      </c>
    </row>
    <row r="121" spans="1:17" s="49" customFormat="1" x14ac:dyDescent="0.25">
      <c r="A121" s="98"/>
      <c r="B121" s="87" t="s">
        <v>28</v>
      </c>
      <c r="C121" s="43">
        <v>189</v>
      </c>
      <c r="D121" s="43">
        <v>35</v>
      </c>
      <c r="E121" s="43">
        <v>29</v>
      </c>
      <c r="F121" s="43">
        <v>0</v>
      </c>
      <c r="G121" s="43">
        <v>20</v>
      </c>
      <c r="H121" s="43">
        <v>14</v>
      </c>
      <c r="I121" s="43">
        <f t="shared" si="26"/>
        <v>287</v>
      </c>
      <c r="J121" s="43">
        <v>52</v>
      </c>
      <c r="K121" s="84">
        <f t="shared" si="27"/>
        <v>0</v>
      </c>
      <c r="L121" s="99">
        <f t="shared" si="29"/>
        <v>33552</v>
      </c>
      <c r="M121" s="85">
        <v>33787</v>
      </c>
      <c r="N121" s="85">
        <f t="shared" si="30"/>
        <v>235</v>
      </c>
      <c r="O121" s="67">
        <f t="shared" si="28"/>
        <v>33787</v>
      </c>
      <c r="P121" s="67">
        <f>M121-O121</f>
        <v>0</v>
      </c>
      <c r="Q121" s="49" t="str">
        <f t="shared" si="25"/>
        <v>IGUAL</v>
      </c>
    </row>
    <row r="122" spans="1:17" s="49" customFormat="1" x14ac:dyDescent="0.25">
      <c r="A122" s="98"/>
      <c r="B122" s="87" t="s">
        <v>30</v>
      </c>
      <c r="C122" s="43">
        <v>129</v>
      </c>
      <c r="D122" s="43">
        <v>24</v>
      </c>
      <c r="E122" s="43">
        <v>37</v>
      </c>
      <c r="F122" s="43">
        <v>2</v>
      </c>
      <c r="G122" s="43">
        <v>42</v>
      </c>
      <c r="H122" s="49">
        <v>9</v>
      </c>
      <c r="I122" s="43">
        <f t="shared" si="26"/>
        <v>243</v>
      </c>
      <c r="J122" s="43">
        <v>58</v>
      </c>
      <c r="K122" s="84">
        <f t="shared" si="27"/>
        <v>0</v>
      </c>
      <c r="L122" s="99">
        <f t="shared" si="29"/>
        <v>33787</v>
      </c>
      <c r="M122" s="85">
        <v>33972</v>
      </c>
      <c r="N122" s="85">
        <f t="shared" si="30"/>
        <v>185</v>
      </c>
      <c r="O122" s="67">
        <f t="shared" si="28"/>
        <v>33972</v>
      </c>
      <c r="P122" s="86"/>
      <c r="Q122" s="49" t="str">
        <f t="shared" si="25"/>
        <v>IGUAL</v>
      </c>
    </row>
    <row r="123" spans="1:17" s="49" customFormat="1" x14ac:dyDescent="0.25">
      <c r="A123" s="98"/>
      <c r="B123" s="87" t="s">
        <v>32</v>
      </c>
      <c r="C123" s="43">
        <v>128</v>
      </c>
      <c r="D123" s="43">
        <v>16</v>
      </c>
      <c r="E123" s="43">
        <v>16</v>
      </c>
      <c r="F123" s="43">
        <v>1</v>
      </c>
      <c r="G123" s="43">
        <v>18</v>
      </c>
      <c r="H123" s="43">
        <v>6</v>
      </c>
      <c r="I123" s="43">
        <f t="shared" si="26"/>
        <v>185</v>
      </c>
      <c r="J123" s="43">
        <v>28</v>
      </c>
      <c r="K123" s="84">
        <f t="shared" si="27"/>
        <v>0</v>
      </c>
      <c r="L123" s="99">
        <f t="shared" si="29"/>
        <v>33972</v>
      </c>
      <c r="M123" s="85">
        <v>34129</v>
      </c>
      <c r="N123" s="85">
        <f t="shared" si="30"/>
        <v>157</v>
      </c>
      <c r="O123" s="67">
        <f t="shared" si="28"/>
        <v>34129</v>
      </c>
      <c r="P123" s="86"/>
      <c r="Q123" s="49" t="str">
        <f t="shared" si="25"/>
        <v>IGUAL</v>
      </c>
    </row>
    <row r="124" spans="1:17" s="49" customFormat="1" x14ac:dyDescent="0.25">
      <c r="A124" s="98"/>
      <c r="B124" s="87" t="s">
        <v>34</v>
      </c>
      <c r="C124" s="43">
        <v>150</v>
      </c>
      <c r="D124" s="43">
        <v>29</v>
      </c>
      <c r="E124" s="43">
        <v>26</v>
      </c>
      <c r="F124" s="43">
        <v>2</v>
      </c>
      <c r="G124" s="43">
        <v>10</v>
      </c>
      <c r="H124" s="43">
        <v>16</v>
      </c>
      <c r="I124" s="43">
        <f t="shared" si="26"/>
        <v>233</v>
      </c>
      <c r="J124" s="43">
        <v>64</v>
      </c>
      <c r="K124" s="84">
        <f t="shared" si="27"/>
        <v>0</v>
      </c>
      <c r="L124" s="99">
        <f t="shared" si="29"/>
        <v>34129</v>
      </c>
      <c r="M124" s="85">
        <v>34298</v>
      </c>
      <c r="N124" s="85">
        <f t="shared" si="30"/>
        <v>169</v>
      </c>
      <c r="O124" s="67">
        <f t="shared" si="28"/>
        <v>34298</v>
      </c>
      <c r="P124" s="86"/>
      <c r="Q124" s="49" t="str">
        <f t="shared" si="25"/>
        <v>IGUAL</v>
      </c>
    </row>
    <row r="125" spans="1:17" s="49" customFormat="1" x14ac:dyDescent="0.25">
      <c r="A125" s="98">
        <v>2019</v>
      </c>
      <c r="B125" s="87" t="s">
        <v>14</v>
      </c>
      <c r="C125" s="43">
        <v>348</v>
      </c>
      <c r="D125" s="43">
        <v>40</v>
      </c>
      <c r="E125" s="43">
        <v>34</v>
      </c>
      <c r="F125" s="43">
        <v>0</v>
      </c>
      <c r="G125" s="43">
        <v>9</v>
      </c>
      <c r="H125" s="43">
        <v>3</v>
      </c>
      <c r="I125" s="43">
        <f t="shared" si="26"/>
        <v>434</v>
      </c>
      <c r="J125" s="43">
        <v>77</v>
      </c>
      <c r="K125" s="84">
        <f t="shared" ref="K125:K139" si="31">+L125+I125-J125-M125</f>
        <v>0</v>
      </c>
      <c r="L125" s="99">
        <f>M124</f>
        <v>34298</v>
      </c>
      <c r="M125" s="85">
        <v>34655</v>
      </c>
      <c r="N125" s="85">
        <f>+M125-L125</f>
        <v>357</v>
      </c>
      <c r="O125" s="67">
        <f t="shared" si="28"/>
        <v>34655</v>
      </c>
      <c r="P125" s="86"/>
      <c r="Q125" s="49" t="str">
        <f t="shared" si="25"/>
        <v>IGUAL</v>
      </c>
    </row>
    <row r="126" spans="1:17" s="49" customFormat="1" x14ac:dyDescent="0.25">
      <c r="A126" s="98"/>
      <c r="B126" s="87" t="s">
        <v>15</v>
      </c>
      <c r="C126" s="43">
        <v>215</v>
      </c>
      <c r="D126" s="43">
        <v>37</v>
      </c>
      <c r="E126" s="43">
        <v>23</v>
      </c>
      <c r="F126" s="43">
        <v>0</v>
      </c>
      <c r="G126" s="43">
        <v>33</v>
      </c>
      <c r="H126" s="43">
        <v>8</v>
      </c>
      <c r="I126" s="43">
        <f t="shared" si="26"/>
        <v>316</v>
      </c>
      <c r="J126" s="43">
        <v>56</v>
      </c>
      <c r="K126" s="84">
        <f t="shared" si="31"/>
        <v>0</v>
      </c>
      <c r="L126" s="99">
        <f t="shared" ref="L126:L136" si="32">M125</f>
        <v>34655</v>
      </c>
      <c r="M126" s="85">
        <v>34915</v>
      </c>
      <c r="N126" s="85">
        <f t="shared" si="30"/>
        <v>260</v>
      </c>
      <c r="O126" s="67">
        <f t="shared" si="28"/>
        <v>34915</v>
      </c>
      <c r="P126" s="86"/>
      <c r="Q126" s="49" t="str">
        <f t="shared" si="25"/>
        <v>IGUAL</v>
      </c>
    </row>
    <row r="127" spans="1:17" s="49" customFormat="1" x14ac:dyDescent="0.25">
      <c r="A127" s="98"/>
      <c r="B127" s="87" t="s">
        <v>16</v>
      </c>
      <c r="C127" s="43">
        <v>151</v>
      </c>
      <c r="D127" s="43">
        <v>23</v>
      </c>
      <c r="E127" s="43">
        <v>15</v>
      </c>
      <c r="F127" s="43">
        <v>1</v>
      </c>
      <c r="G127" s="43">
        <v>25</v>
      </c>
      <c r="H127" s="43">
        <v>10</v>
      </c>
      <c r="I127" s="43">
        <f>+SUM(C127:H127)</f>
        <v>225</v>
      </c>
      <c r="J127" s="43">
        <v>64</v>
      </c>
      <c r="K127" s="84">
        <f t="shared" si="31"/>
        <v>0</v>
      </c>
      <c r="L127" s="99">
        <f t="shared" si="32"/>
        <v>34915</v>
      </c>
      <c r="M127" s="85">
        <v>35076</v>
      </c>
      <c r="N127" s="85">
        <f t="shared" ref="N127:N136" si="33">+M127-L127</f>
        <v>161</v>
      </c>
      <c r="O127" s="67">
        <f t="shared" si="28"/>
        <v>35076</v>
      </c>
      <c r="P127" s="86"/>
      <c r="Q127" s="49" t="str">
        <f t="shared" si="25"/>
        <v>IGUAL</v>
      </c>
    </row>
    <row r="128" spans="1:17" s="49" customFormat="1" x14ac:dyDescent="0.25">
      <c r="A128" s="98"/>
      <c r="B128" s="87" t="s">
        <v>18</v>
      </c>
      <c r="C128" s="43">
        <v>177</v>
      </c>
      <c r="D128" s="43">
        <v>29</v>
      </c>
      <c r="E128" s="43">
        <v>19</v>
      </c>
      <c r="F128" s="43">
        <v>5</v>
      </c>
      <c r="G128" s="43">
        <v>24</v>
      </c>
      <c r="H128" s="43">
        <v>15</v>
      </c>
      <c r="I128" s="43">
        <f t="shared" ref="I128:I136" si="34">+SUM(C128:H128)</f>
        <v>269</v>
      </c>
      <c r="J128" s="43">
        <v>69</v>
      </c>
      <c r="K128" s="84">
        <f t="shared" si="31"/>
        <v>0</v>
      </c>
      <c r="L128" s="99">
        <f t="shared" si="32"/>
        <v>35076</v>
      </c>
      <c r="M128" s="85">
        <v>35276</v>
      </c>
      <c r="N128" s="85">
        <f t="shared" si="33"/>
        <v>200</v>
      </c>
      <c r="O128" s="67">
        <f t="shared" si="28"/>
        <v>35276</v>
      </c>
      <c r="P128" s="86"/>
      <c r="Q128" s="49" t="str">
        <f t="shared" si="25"/>
        <v>IGUAL</v>
      </c>
    </row>
    <row r="129" spans="1:18" s="49" customFormat="1" x14ac:dyDescent="0.25">
      <c r="A129" s="98"/>
      <c r="B129" s="87" t="s">
        <v>20</v>
      </c>
      <c r="C129" s="43">
        <v>218</v>
      </c>
      <c r="D129" s="43">
        <v>37</v>
      </c>
      <c r="E129" s="43">
        <v>23</v>
      </c>
      <c r="F129" s="43">
        <v>0</v>
      </c>
      <c r="G129" s="43">
        <v>20</v>
      </c>
      <c r="H129" s="43">
        <v>8</v>
      </c>
      <c r="I129" s="43">
        <f t="shared" si="34"/>
        <v>306</v>
      </c>
      <c r="J129" s="43">
        <v>70</v>
      </c>
      <c r="K129" s="84">
        <f t="shared" si="31"/>
        <v>0</v>
      </c>
      <c r="L129" s="99">
        <f t="shared" si="32"/>
        <v>35276</v>
      </c>
      <c r="M129" s="85">
        <v>35512</v>
      </c>
      <c r="N129" s="85">
        <f t="shared" si="33"/>
        <v>236</v>
      </c>
      <c r="O129" s="67">
        <f t="shared" si="28"/>
        <v>35512</v>
      </c>
      <c r="P129" s="86"/>
      <c r="Q129" s="49" t="str">
        <f t="shared" si="25"/>
        <v>IGUAL</v>
      </c>
    </row>
    <row r="130" spans="1:18" s="49" customFormat="1" x14ac:dyDescent="0.25">
      <c r="A130" s="98"/>
      <c r="B130" s="87" t="s">
        <v>22</v>
      </c>
      <c r="C130" s="43">
        <v>180</v>
      </c>
      <c r="D130" s="43">
        <v>26</v>
      </c>
      <c r="E130" s="43">
        <v>12</v>
      </c>
      <c r="F130" s="43">
        <v>0</v>
      </c>
      <c r="G130" s="43">
        <v>24</v>
      </c>
      <c r="H130" s="43">
        <v>20</v>
      </c>
      <c r="I130" s="43">
        <f t="shared" si="34"/>
        <v>262</v>
      </c>
      <c r="J130" s="43">
        <v>36</v>
      </c>
      <c r="K130" s="84">
        <f t="shared" si="31"/>
        <v>0</v>
      </c>
      <c r="L130" s="99">
        <f t="shared" si="32"/>
        <v>35512</v>
      </c>
      <c r="M130" s="85">
        <v>35738</v>
      </c>
      <c r="N130" s="85">
        <f t="shared" si="33"/>
        <v>226</v>
      </c>
      <c r="O130" s="67">
        <f t="shared" si="28"/>
        <v>35738</v>
      </c>
      <c r="P130" s="86"/>
      <c r="Q130" s="49" t="str">
        <f>IF(M130=O130,"IGUAL","DIFERENTE")</f>
        <v>IGUAL</v>
      </c>
      <c r="R130" s="101"/>
    </row>
    <row r="131" spans="1:18" s="49" customFormat="1" x14ac:dyDescent="0.25">
      <c r="A131" s="98"/>
      <c r="B131" s="87" t="s">
        <v>24</v>
      </c>
      <c r="C131" s="43">
        <v>142</v>
      </c>
      <c r="D131" s="43">
        <v>24</v>
      </c>
      <c r="E131" s="43">
        <v>14</v>
      </c>
      <c r="F131" s="43">
        <v>1</v>
      </c>
      <c r="G131" s="43">
        <v>24</v>
      </c>
      <c r="H131" s="43">
        <v>7</v>
      </c>
      <c r="I131" s="43">
        <f t="shared" si="34"/>
        <v>212</v>
      </c>
      <c r="J131" s="43">
        <v>82</v>
      </c>
      <c r="K131" s="84">
        <f t="shared" si="31"/>
        <v>0</v>
      </c>
      <c r="L131" s="99">
        <f t="shared" si="32"/>
        <v>35738</v>
      </c>
      <c r="M131" s="85">
        <v>35868</v>
      </c>
      <c r="N131" s="85">
        <f t="shared" si="33"/>
        <v>130</v>
      </c>
      <c r="O131" s="67">
        <f t="shared" si="28"/>
        <v>35868</v>
      </c>
      <c r="P131" s="86"/>
      <c r="Q131" s="49" t="str">
        <f>IF(M131=O131,"IGUAL","DIFERENTE")</f>
        <v>IGUAL</v>
      </c>
    </row>
    <row r="132" spans="1:18" s="49" customFormat="1" x14ac:dyDescent="0.25">
      <c r="A132" s="98"/>
      <c r="B132" s="87" t="s">
        <v>26</v>
      </c>
      <c r="C132" s="43">
        <v>195</v>
      </c>
      <c r="D132" s="43">
        <v>42</v>
      </c>
      <c r="E132" s="43">
        <v>26</v>
      </c>
      <c r="F132" s="43">
        <v>1</v>
      </c>
      <c r="G132" s="43">
        <v>35</v>
      </c>
      <c r="H132" s="43">
        <v>19</v>
      </c>
      <c r="I132" s="43">
        <f t="shared" si="34"/>
        <v>318</v>
      </c>
      <c r="J132" s="43">
        <v>70</v>
      </c>
      <c r="K132" s="84">
        <f t="shared" si="31"/>
        <v>0</v>
      </c>
      <c r="L132" s="99">
        <f t="shared" si="32"/>
        <v>35868</v>
      </c>
      <c r="M132" s="85">
        <v>36116</v>
      </c>
      <c r="N132" s="85">
        <f t="shared" si="33"/>
        <v>248</v>
      </c>
      <c r="O132" s="67">
        <f t="shared" si="28"/>
        <v>36116</v>
      </c>
      <c r="P132" s="67">
        <f>O132-M132</f>
        <v>0</v>
      </c>
      <c r="Q132" s="49" t="str">
        <f>IF(M132=O132,"IGUAL","DIFERENTE")</f>
        <v>IGUAL</v>
      </c>
    </row>
    <row r="133" spans="1:18" s="49" customFormat="1" x14ac:dyDescent="0.25">
      <c r="A133" s="98"/>
      <c r="B133" s="87" t="s">
        <v>28</v>
      </c>
      <c r="C133" s="43">
        <v>173</v>
      </c>
      <c r="D133" s="43">
        <v>28</v>
      </c>
      <c r="E133" s="43">
        <v>29</v>
      </c>
      <c r="F133" s="43">
        <v>0</v>
      </c>
      <c r="G133" s="43">
        <v>32</v>
      </c>
      <c r="H133" s="43">
        <v>15</v>
      </c>
      <c r="I133" s="43">
        <f t="shared" si="34"/>
        <v>277</v>
      </c>
      <c r="J133" s="43">
        <v>61</v>
      </c>
      <c r="K133" s="84">
        <f t="shared" si="31"/>
        <v>0</v>
      </c>
      <c r="L133" s="99">
        <f t="shared" si="32"/>
        <v>36116</v>
      </c>
      <c r="M133" s="85">
        <v>36332</v>
      </c>
      <c r="N133" s="85">
        <f t="shared" si="33"/>
        <v>216</v>
      </c>
      <c r="O133" s="67">
        <f t="shared" si="28"/>
        <v>36332</v>
      </c>
      <c r="P133" s="86"/>
      <c r="Q133" s="49" t="str">
        <f t="shared" ref="Q133:Q153" si="35">IF(M133=O133,"IGUAL","DIFERENTE")</f>
        <v>IGUAL</v>
      </c>
    </row>
    <row r="134" spans="1:18" s="49" customFormat="1" x14ac:dyDescent="0.25">
      <c r="A134" s="98"/>
      <c r="B134" s="87" t="s">
        <v>30</v>
      </c>
      <c r="C134" s="43">
        <v>240</v>
      </c>
      <c r="D134" s="43">
        <v>35</v>
      </c>
      <c r="E134" s="43">
        <v>20</v>
      </c>
      <c r="F134" s="43">
        <v>1</v>
      </c>
      <c r="G134" s="43">
        <v>39</v>
      </c>
      <c r="H134" s="49">
        <v>19</v>
      </c>
      <c r="I134" s="43">
        <f t="shared" si="34"/>
        <v>354</v>
      </c>
      <c r="J134" s="43">
        <v>4</v>
      </c>
      <c r="K134" s="84">
        <f t="shared" si="31"/>
        <v>0</v>
      </c>
      <c r="L134" s="99">
        <f t="shared" si="32"/>
        <v>36332</v>
      </c>
      <c r="M134" s="85">
        <v>36682</v>
      </c>
      <c r="N134" s="85">
        <f t="shared" si="33"/>
        <v>350</v>
      </c>
      <c r="O134" s="67">
        <f t="shared" si="28"/>
        <v>36682</v>
      </c>
      <c r="P134" s="86"/>
      <c r="Q134" s="49" t="str">
        <f t="shared" si="35"/>
        <v>IGUAL</v>
      </c>
    </row>
    <row r="135" spans="1:18" s="49" customFormat="1" x14ac:dyDescent="0.25">
      <c r="A135" s="98"/>
      <c r="B135" s="87" t="s">
        <v>32</v>
      </c>
      <c r="C135" s="43">
        <v>188</v>
      </c>
      <c r="D135" s="43">
        <v>28</v>
      </c>
      <c r="E135" s="43">
        <v>9</v>
      </c>
      <c r="F135" s="43">
        <v>0</v>
      </c>
      <c r="G135" s="43">
        <v>23</v>
      </c>
      <c r="H135" s="43">
        <v>17</v>
      </c>
      <c r="I135" s="43">
        <f t="shared" si="34"/>
        <v>265</v>
      </c>
      <c r="J135" s="43">
        <v>105</v>
      </c>
      <c r="K135" s="84">
        <f t="shared" si="31"/>
        <v>0</v>
      </c>
      <c r="L135" s="99">
        <f t="shared" si="32"/>
        <v>36682</v>
      </c>
      <c r="M135" s="85">
        <v>36842</v>
      </c>
      <c r="N135" s="85">
        <f t="shared" si="33"/>
        <v>160</v>
      </c>
      <c r="O135" s="67">
        <f t="shared" si="28"/>
        <v>36842</v>
      </c>
      <c r="P135" s="86"/>
      <c r="Q135" s="49" t="str">
        <f t="shared" si="35"/>
        <v>IGUAL</v>
      </c>
    </row>
    <row r="136" spans="1:18" s="49" customFormat="1" x14ac:dyDescent="0.25">
      <c r="A136" s="98"/>
      <c r="B136" s="87" t="s">
        <v>34</v>
      </c>
      <c r="C136" s="43">
        <v>179</v>
      </c>
      <c r="D136" s="43">
        <v>18</v>
      </c>
      <c r="E136" s="43">
        <v>21</v>
      </c>
      <c r="F136" s="43">
        <v>0</v>
      </c>
      <c r="G136" s="43">
        <v>35</v>
      </c>
      <c r="H136" s="43">
        <v>9</v>
      </c>
      <c r="I136" s="43">
        <f t="shared" si="34"/>
        <v>262</v>
      </c>
      <c r="J136" s="43">
        <v>101</v>
      </c>
      <c r="K136" s="84">
        <f t="shared" si="31"/>
        <v>0</v>
      </c>
      <c r="L136" s="99">
        <f t="shared" si="32"/>
        <v>36842</v>
      </c>
      <c r="M136" s="85">
        <v>37003</v>
      </c>
      <c r="N136" s="85">
        <f t="shared" si="33"/>
        <v>161</v>
      </c>
      <c r="O136" s="67">
        <f t="shared" si="28"/>
        <v>37003</v>
      </c>
      <c r="P136" s="86"/>
      <c r="Q136" s="49" t="str">
        <f t="shared" si="35"/>
        <v>IGUAL</v>
      </c>
    </row>
    <row r="137" spans="1:18" s="49" customFormat="1" x14ac:dyDescent="0.25">
      <c r="A137" s="98">
        <v>2020</v>
      </c>
      <c r="B137" s="87" t="s">
        <v>14</v>
      </c>
      <c r="C137" s="43">
        <v>311</v>
      </c>
      <c r="D137" s="43">
        <v>23</v>
      </c>
      <c r="E137" s="43">
        <v>11</v>
      </c>
      <c r="F137" s="43">
        <v>0</v>
      </c>
      <c r="G137" s="43">
        <v>15</v>
      </c>
      <c r="H137" s="43">
        <v>10</v>
      </c>
      <c r="I137" s="43">
        <f t="shared" ref="I137" si="36">+SUM(C137:H137)</f>
        <v>370</v>
      </c>
      <c r="J137" s="43">
        <v>53</v>
      </c>
      <c r="K137" s="84">
        <f t="shared" si="31"/>
        <v>0</v>
      </c>
      <c r="L137" s="99">
        <f t="shared" ref="L137:L148" si="37">M136</f>
        <v>37003</v>
      </c>
      <c r="M137" s="85">
        <v>37320</v>
      </c>
      <c r="N137" s="85">
        <f t="shared" ref="N137:N148" si="38">+M137-L137</f>
        <v>317</v>
      </c>
      <c r="O137" s="67">
        <f t="shared" ref="O137:O160" si="39">(I137-J137)+L137</f>
        <v>37320</v>
      </c>
      <c r="P137" s="86"/>
      <c r="Q137" s="49" t="str">
        <f t="shared" si="35"/>
        <v>IGUAL</v>
      </c>
    </row>
    <row r="138" spans="1:18" s="49" customFormat="1" x14ac:dyDescent="0.25">
      <c r="A138" s="98"/>
      <c r="B138" s="87" t="s">
        <v>15</v>
      </c>
      <c r="C138" s="43">
        <v>190</v>
      </c>
      <c r="D138" s="43">
        <v>22</v>
      </c>
      <c r="E138" s="43">
        <v>14</v>
      </c>
      <c r="F138" s="43">
        <v>0</v>
      </c>
      <c r="G138" s="43">
        <v>20</v>
      </c>
      <c r="H138" s="43">
        <v>8</v>
      </c>
      <c r="I138" s="43">
        <f t="shared" ref="I138:I148" si="40">+SUM(C138:H138)</f>
        <v>254</v>
      </c>
      <c r="J138" s="43">
        <v>107</v>
      </c>
      <c r="K138" s="84">
        <f t="shared" si="31"/>
        <v>0</v>
      </c>
      <c r="L138" s="99">
        <f t="shared" si="37"/>
        <v>37320</v>
      </c>
      <c r="M138" s="85">
        <v>37467</v>
      </c>
      <c r="N138" s="85">
        <f t="shared" si="38"/>
        <v>147</v>
      </c>
      <c r="O138" s="67">
        <f t="shared" si="39"/>
        <v>37467</v>
      </c>
      <c r="P138" s="67">
        <f>O130-M130</f>
        <v>0</v>
      </c>
      <c r="Q138" s="49" t="str">
        <f t="shared" si="35"/>
        <v>IGUAL</v>
      </c>
    </row>
    <row r="139" spans="1:18" s="49" customFormat="1" x14ac:dyDescent="0.25">
      <c r="A139" s="98"/>
      <c r="B139" s="87" t="s">
        <v>16</v>
      </c>
      <c r="C139" s="43">
        <v>285</v>
      </c>
      <c r="D139" s="43">
        <v>75</v>
      </c>
      <c r="E139" s="43">
        <v>12</v>
      </c>
      <c r="F139" s="43">
        <v>1</v>
      </c>
      <c r="G139" s="43">
        <v>16</v>
      </c>
      <c r="H139" s="43">
        <v>17</v>
      </c>
      <c r="I139" s="43">
        <f t="shared" si="40"/>
        <v>406</v>
      </c>
      <c r="J139" s="43">
        <v>74</v>
      </c>
      <c r="K139" s="84">
        <f t="shared" si="31"/>
        <v>0</v>
      </c>
      <c r="L139" s="99">
        <f t="shared" si="37"/>
        <v>37467</v>
      </c>
      <c r="M139" s="85">
        <v>37799</v>
      </c>
      <c r="N139" s="85">
        <f t="shared" si="38"/>
        <v>332</v>
      </c>
      <c r="O139" s="67">
        <f t="shared" si="39"/>
        <v>37799</v>
      </c>
      <c r="P139" s="67">
        <f>O131-M131</f>
        <v>0</v>
      </c>
      <c r="Q139" s="49" t="str">
        <f t="shared" si="35"/>
        <v>IGUAL</v>
      </c>
    </row>
    <row r="140" spans="1:18" s="49" customFormat="1" x14ac:dyDescent="0.25">
      <c r="A140" s="98"/>
      <c r="B140" s="87" t="s">
        <v>18</v>
      </c>
      <c r="C140" s="43">
        <v>179</v>
      </c>
      <c r="D140" s="43">
        <v>15</v>
      </c>
      <c r="E140" s="43">
        <v>13</v>
      </c>
      <c r="F140" s="43">
        <v>2</v>
      </c>
      <c r="G140" s="43">
        <v>24</v>
      </c>
      <c r="H140" s="43">
        <v>15</v>
      </c>
      <c r="I140" s="43">
        <f t="shared" si="40"/>
        <v>248</v>
      </c>
      <c r="J140" s="43">
        <v>8</v>
      </c>
      <c r="K140" s="84"/>
      <c r="L140" s="99">
        <f t="shared" si="37"/>
        <v>37799</v>
      </c>
      <c r="M140" s="85">
        <v>38039</v>
      </c>
      <c r="N140" s="85">
        <f t="shared" si="38"/>
        <v>240</v>
      </c>
      <c r="O140" s="67">
        <f t="shared" si="39"/>
        <v>38039</v>
      </c>
      <c r="P140" s="86"/>
      <c r="Q140" s="49" t="str">
        <f t="shared" si="35"/>
        <v>IGUAL</v>
      </c>
    </row>
    <row r="141" spans="1:18" s="49" customFormat="1" x14ac:dyDescent="0.25">
      <c r="A141" s="98"/>
      <c r="B141" s="87" t="s">
        <v>20</v>
      </c>
      <c r="C141" s="43">
        <v>219</v>
      </c>
      <c r="D141" s="43">
        <v>39</v>
      </c>
      <c r="E141" s="43">
        <v>16</v>
      </c>
      <c r="F141" s="43">
        <v>1</v>
      </c>
      <c r="G141" s="43">
        <v>46</v>
      </c>
      <c r="H141" s="43">
        <v>7</v>
      </c>
      <c r="I141" s="43">
        <f t="shared" si="40"/>
        <v>328</v>
      </c>
      <c r="J141" s="43">
        <v>59</v>
      </c>
      <c r="K141" s="84"/>
      <c r="L141" s="99">
        <f t="shared" si="37"/>
        <v>38039</v>
      </c>
      <c r="M141" s="85">
        <v>38308</v>
      </c>
      <c r="N141" s="85">
        <f t="shared" si="38"/>
        <v>269</v>
      </c>
      <c r="O141" s="67">
        <f t="shared" si="39"/>
        <v>38308</v>
      </c>
      <c r="P141" s="86"/>
      <c r="Q141" s="49" t="str">
        <f t="shared" si="35"/>
        <v>IGUAL</v>
      </c>
    </row>
    <row r="142" spans="1:18" s="49" customFormat="1" x14ac:dyDescent="0.25">
      <c r="A142" s="98"/>
      <c r="B142" s="87" t="s">
        <v>22</v>
      </c>
      <c r="C142" s="43">
        <v>177</v>
      </c>
      <c r="D142" s="43">
        <v>30</v>
      </c>
      <c r="E142" s="43">
        <v>18</v>
      </c>
      <c r="F142" s="43">
        <v>1</v>
      </c>
      <c r="G142" s="43">
        <v>23</v>
      </c>
      <c r="H142" s="43">
        <v>4</v>
      </c>
      <c r="I142" s="43">
        <f t="shared" si="40"/>
        <v>253</v>
      </c>
      <c r="J142" s="43">
        <v>64</v>
      </c>
      <c r="K142" s="84"/>
      <c r="L142" s="99">
        <f t="shared" si="37"/>
        <v>38308</v>
      </c>
      <c r="M142" s="85">
        <v>38497</v>
      </c>
      <c r="N142" s="85">
        <f t="shared" si="38"/>
        <v>189</v>
      </c>
      <c r="O142" s="67">
        <f t="shared" si="39"/>
        <v>38497</v>
      </c>
      <c r="P142" s="86"/>
      <c r="Q142" s="49" t="str">
        <f t="shared" si="35"/>
        <v>IGUAL</v>
      </c>
    </row>
    <row r="143" spans="1:18" s="49" customFormat="1" x14ac:dyDescent="0.25">
      <c r="A143" s="98"/>
      <c r="B143" s="87" t="s">
        <v>24</v>
      </c>
      <c r="C143" s="43">
        <v>77</v>
      </c>
      <c r="D143" s="43">
        <v>12</v>
      </c>
      <c r="E143" s="43">
        <v>8</v>
      </c>
      <c r="F143" s="43">
        <v>0</v>
      </c>
      <c r="G143" s="43">
        <v>8</v>
      </c>
      <c r="H143" s="43">
        <v>2</v>
      </c>
      <c r="I143" s="43">
        <f t="shared" si="40"/>
        <v>107</v>
      </c>
      <c r="J143" s="43">
        <v>73</v>
      </c>
      <c r="K143" s="84"/>
      <c r="L143" s="99">
        <f t="shared" si="37"/>
        <v>38497</v>
      </c>
      <c r="M143" s="85">
        <v>38531</v>
      </c>
      <c r="N143" s="85">
        <f t="shared" si="38"/>
        <v>34</v>
      </c>
      <c r="O143" s="67">
        <f t="shared" si="39"/>
        <v>38531</v>
      </c>
      <c r="P143" s="86"/>
      <c r="Q143" s="49" t="str">
        <f t="shared" si="35"/>
        <v>IGUAL</v>
      </c>
    </row>
    <row r="144" spans="1:18" s="49" customFormat="1" x14ac:dyDescent="0.25">
      <c r="A144" s="98"/>
      <c r="B144" s="87" t="s">
        <v>26</v>
      </c>
      <c r="C144" s="43">
        <v>93</v>
      </c>
      <c r="D144" s="43">
        <v>6</v>
      </c>
      <c r="E144" s="43">
        <v>1</v>
      </c>
      <c r="F144" s="43">
        <v>0</v>
      </c>
      <c r="G144" s="43">
        <v>10</v>
      </c>
      <c r="H144" s="43">
        <v>5</v>
      </c>
      <c r="I144" s="43">
        <f t="shared" si="40"/>
        <v>115</v>
      </c>
      <c r="J144" s="43">
        <v>104</v>
      </c>
      <c r="K144" s="84"/>
      <c r="L144" s="99">
        <f t="shared" si="37"/>
        <v>38531</v>
      </c>
      <c r="M144" s="85">
        <v>38542</v>
      </c>
      <c r="N144" s="85">
        <f t="shared" si="38"/>
        <v>11</v>
      </c>
      <c r="O144" s="67">
        <f t="shared" si="39"/>
        <v>38542</v>
      </c>
      <c r="P144" s="86"/>
      <c r="Q144" s="49" t="str">
        <f t="shared" si="35"/>
        <v>IGUAL</v>
      </c>
    </row>
    <row r="145" spans="1:17" s="49" customFormat="1" x14ac:dyDescent="0.25">
      <c r="A145" s="98"/>
      <c r="B145" s="87" t="s">
        <v>28</v>
      </c>
      <c r="C145" s="43">
        <v>98</v>
      </c>
      <c r="D145" s="43">
        <v>13</v>
      </c>
      <c r="E145" s="43">
        <v>2</v>
      </c>
      <c r="F145" s="43">
        <v>0</v>
      </c>
      <c r="G145" s="43">
        <v>27</v>
      </c>
      <c r="H145" s="43">
        <v>5</v>
      </c>
      <c r="I145" s="43">
        <f t="shared" si="40"/>
        <v>145</v>
      </c>
      <c r="J145" s="43">
        <v>124</v>
      </c>
      <c r="K145" s="84"/>
      <c r="L145" s="99">
        <f t="shared" si="37"/>
        <v>38542</v>
      </c>
      <c r="M145" s="85">
        <v>38563</v>
      </c>
      <c r="N145" s="85">
        <f t="shared" si="38"/>
        <v>21</v>
      </c>
      <c r="O145" s="67">
        <f t="shared" si="39"/>
        <v>38563</v>
      </c>
      <c r="P145" s="86"/>
      <c r="Q145" s="49" t="str">
        <f t="shared" si="35"/>
        <v>IGUAL</v>
      </c>
    </row>
    <row r="146" spans="1:17" s="49" customFormat="1" x14ac:dyDescent="0.25">
      <c r="A146" s="98"/>
      <c r="B146" s="87" t="s">
        <v>30</v>
      </c>
      <c r="C146" s="43">
        <v>223</v>
      </c>
      <c r="D146" s="43">
        <v>16</v>
      </c>
      <c r="E146" s="43">
        <v>8</v>
      </c>
      <c r="F146" s="43">
        <v>2</v>
      </c>
      <c r="G146" s="43">
        <v>28</v>
      </c>
      <c r="H146" s="43">
        <v>12</v>
      </c>
      <c r="I146" s="43">
        <f t="shared" si="40"/>
        <v>289</v>
      </c>
      <c r="J146" s="43">
        <v>132</v>
      </c>
      <c r="K146" s="84"/>
      <c r="L146" s="99">
        <f t="shared" si="37"/>
        <v>38563</v>
      </c>
      <c r="M146" s="85">
        <v>38720</v>
      </c>
      <c r="N146" s="85">
        <f t="shared" si="38"/>
        <v>157</v>
      </c>
      <c r="O146" s="67">
        <f t="shared" si="39"/>
        <v>38720</v>
      </c>
      <c r="P146" s="86"/>
      <c r="Q146" s="49" t="str">
        <f t="shared" si="35"/>
        <v>IGUAL</v>
      </c>
    </row>
    <row r="147" spans="1:17" s="49" customFormat="1" x14ac:dyDescent="0.25">
      <c r="A147" s="98"/>
      <c r="B147" s="87" t="s">
        <v>32</v>
      </c>
      <c r="C147" s="43">
        <v>209</v>
      </c>
      <c r="D147" s="43">
        <v>17</v>
      </c>
      <c r="E147" s="43">
        <v>16</v>
      </c>
      <c r="F147" s="43">
        <v>0</v>
      </c>
      <c r="G147" s="43">
        <v>45</v>
      </c>
      <c r="H147" s="43">
        <v>16</v>
      </c>
      <c r="I147" s="43">
        <f t="shared" si="40"/>
        <v>303</v>
      </c>
      <c r="J147" s="43">
        <v>50</v>
      </c>
      <c r="K147" s="84"/>
      <c r="L147" s="99">
        <f t="shared" si="37"/>
        <v>38720</v>
      </c>
      <c r="M147" s="85">
        <v>38973</v>
      </c>
      <c r="N147" s="85">
        <f t="shared" si="38"/>
        <v>253</v>
      </c>
      <c r="O147" s="67">
        <f t="shared" si="39"/>
        <v>38973</v>
      </c>
      <c r="P147" s="86"/>
      <c r="Q147" s="49" t="str">
        <f t="shared" si="35"/>
        <v>IGUAL</v>
      </c>
    </row>
    <row r="148" spans="1:17" s="49" customFormat="1" x14ac:dyDescent="0.25">
      <c r="A148" s="98"/>
      <c r="B148" s="87" t="s">
        <v>34</v>
      </c>
      <c r="C148" s="43">
        <v>223</v>
      </c>
      <c r="D148" s="43">
        <v>17</v>
      </c>
      <c r="E148" s="43">
        <v>5</v>
      </c>
      <c r="F148" s="43">
        <v>1</v>
      </c>
      <c r="G148" s="43">
        <v>55</v>
      </c>
      <c r="H148" s="43">
        <v>15</v>
      </c>
      <c r="I148" s="43">
        <f t="shared" si="40"/>
        <v>316</v>
      </c>
      <c r="J148" s="43">
        <v>65</v>
      </c>
      <c r="K148" s="84"/>
      <c r="L148" s="99">
        <f t="shared" si="37"/>
        <v>38973</v>
      </c>
      <c r="M148" s="85">
        <v>39224</v>
      </c>
      <c r="N148" s="85">
        <f t="shared" si="38"/>
        <v>251</v>
      </c>
      <c r="O148" s="67">
        <f t="shared" si="39"/>
        <v>39224</v>
      </c>
      <c r="P148" s="86"/>
      <c r="Q148" s="49" t="str">
        <f t="shared" si="35"/>
        <v>IGUAL</v>
      </c>
    </row>
    <row r="149" spans="1:17" s="49" customFormat="1" x14ac:dyDescent="0.25">
      <c r="A149" s="98">
        <v>2021</v>
      </c>
      <c r="B149" s="87" t="s">
        <v>14</v>
      </c>
      <c r="C149" s="43">
        <v>331</v>
      </c>
      <c r="D149" s="43">
        <v>29</v>
      </c>
      <c r="E149" s="43">
        <v>9</v>
      </c>
      <c r="F149" s="43">
        <v>1</v>
      </c>
      <c r="G149" s="43">
        <v>38</v>
      </c>
      <c r="H149" s="43">
        <v>16</v>
      </c>
      <c r="I149" s="43">
        <f t="shared" ref="I149:I150" si="41">+SUM(C149:H149)</f>
        <v>424</v>
      </c>
      <c r="J149" s="43">
        <v>82</v>
      </c>
      <c r="K149" s="84">
        <f t="shared" ref="K149:K160" si="42">+L149+I149-J149-M149</f>
        <v>0</v>
      </c>
      <c r="L149" s="99">
        <f>M148</f>
        <v>39224</v>
      </c>
      <c r="M149" s="85">
        <v>39566</v>
      </c>
      <c r="N149" s="85">
        <f>+M149-L149</f>
        <v>342</v>
      </c>
      <c r="O149" s="67">
        <f t="shared" si="39"/>
        <v>39566</v>
      </c>
      <c r="P149" s="86"/>
      <c r="Q149" s="49" t="str">
        <f t="shared" si="35"/>
        <v>IGUAL</v>
      </c>
    </row>
    <row r="150" spans="1:17" s="49" customFormat="1" x14ac:dyDescent="0.25">
      <c r="A150" s="98"/>
      <c r="B150" s="87" t="s">
        <v>15</v>
      </c>
      <c r="C150" s="43">
        <v>246</v>
      </c>
      <c r="D150" s="43">
        <v>15</v>
      </c>
      <c r="E150" s="43">
        <v>13</v>
      </c>
      <c r="F150" s="43">
        <v>2</v>
      </c>
      <c r="G150" s="43">
        <v>23</v>
      </c>
      <c r="H150" s="43">
        <v>13</v>
      </c>
      <c r="I150" s="43">
        <f t="shared" si="41"/>
        <v>312</v>
      </c>
      <c r="J150" s="43">
        <v>268</v>
      </c>
      <c r="K150" s="84">
        <f t="shared" si="42"/>
        <v>0</v>
      </c>
      <c r="L150" s="99">
        <f t="shared" ref="L150:L160" si="43">M149</f>
        <v>39566</v>
      </c>
      <c r="M150" s="85">
        <v>39610</v>
      </c>
      <c r="N150" s="85">
        <f t="shared" ref="N150:N160" si="44">+M150-L150</f>
        <v>44</v>
      </c>
      <c r="O150" s="67">
        <f t="shared" si="39"/>
        <v>39610</v>
      </c>
      <c r="P150" s="86"/>
      <c r="Q150" s="49" t="str">
        <f t="shared" si="35"/>
        <v>IGUAL</v>
      </c>
    </row>
    <row r="151" spans="1:17" s="49" customFormat="1" x14ac:dyDescent="0.25">
      <c r="A151" s="98"/>
      <c r="B151" s="87" t="s">
        <v>16</v>
      </c>
      <c r="C151" s="43">
        <v>280</v>
      </c>
      <c r="D151" s="43">
        <v>37</v>
      </c>
      <c r="E151" s="43">
        <v>16</v>
      </c>
      <c r="F151" s="43">
        <v>3</v>
      </c>
      <c r="G151" s="43">
        <v>29</v>
      </c>
      <c r="H151" s="43">
        <v>22</v>
      </c>
      <c r="I151" s="43">
        <f>+SUM(C151:H151)</f>
        <v>387</v>
      </c>
      <c r="J151" s="43">
        <v>204</v>
      </c>
      <c r="K151" s="84">
        <f t="shared" si="42"/>
        <v>0</v>
      </c>
      <c r="L151" s="99">
        <f t="shared" si="43"/>
        <v>39610</v>
      </c>
      <c r="M151" s="85">
        <v>39793</v>
      </c>
      <c r="N151" s="85">
        <f t="shared" si="44"/>
        <v>183</v>
      </c>
      <c r="O151" s="67">
        <f t="shared" si="39"/>
        <v>39793</v>
      </c>
      <c r="P151" s="86"/>
      <c r="Q151" s="49" t="str">
        <f t="shared" si="35"/>
        <v>IGUAL</v>
      </c>
    </row>
    <row r="152" spans="1:17" s="49" customFormat="1" x14ac:dyDescent="0.25">
      <c r="A152" s="98"/>
      <c r="B152" s="87" t="s">
        <v>18</v>
      </c>
      <c r="C152" s="43">
        <v>231</v>
      </c>
      <c r="D152" s="43">
        <v>29</v>
      </c>
      <c r="E152" s="43">
        <v>10</v>
      </c>
      <c r="F152" s="43">
        <v>0</v>
      </c>
      <c r="G152" s="43">
        <v>33</v>
      </c>
      <c r="H152" s="43">
        <v>9</v>
      </c>
      <c r="I152" s="43">
        <f t="shared" ref="I152:I160" si="45">+SUM(C152:H152)</f>
        <v>312</v>
      </c>
      <c r="J152" s="43">
        <v>101</v>
      </c>
      <c r="K152" s="84">
        <f t="shared" si="42"/>
        <v>0</v>
      </c>
      <c r="L152" s="99">
        <f t="shared" si="43"/>
        <v>39793</v>
      </c>
      <c r="M152" s="85">
        <v>40004</v>
      </c>
      <c r="N152" s="85">
        <f t="shared" si="44"/>
        <v>211</v>
      </c>
      <c r="O152" s="67">
        <f>(I152-J152)+L152</f>
        <v>40004</v>
      </c>
      <c r="P152" s="86"/>
      <c r="Q152" s="49" t="str">
        <f t="shared" si="35"/>
        <v>IGUAL</v>
      </c>
    </row>
    <row r="153" spans="1:17" s="49" customFormat="1" x14ac:dyDescent="0.25">
      <c r="A153" s="98"/>
      <c r="B153" s="87" t="s">
        <v>20</v>
      </c>
      <c r="C153" s="43">
        <v>147</v>
      </c>
      <c r="D153" s="43">
        <v>17</v>
      </c>
      <c r="E153" s="43">
        <v>8</v>
      </c>
      <c r="F153" s="43">
        <v>2</v>
      </c>
      <c r="G153" s="43">
        <v>38</v>
      </c>
      <c r="H153" s="43">
        <v>14</v>
      </c>
      <c r="I153" s="43">
        <f t="shared" si="45"/>
        <v>226</v>
      </c>
      <c r="J153" s="43">
        <v>101</v>
      </c>
      <c r="K153" s="84">
        <f t="shared" si="42"/>
        <v>0</v>
      </c>
      <c r="L153" s="99">
        <f t="shared" si="43"/>
        <v>40004</v>
      </c>
      <c r="M153" s="85">
        <v>40129</v>
      </c>
      <c r="N153" s="85">
        <f t="shared" si="44"/>
        <v>125</v>
      </c>
      <c r="O153" s="67">
        <f t="shared" si="39"/>
        <v>40129</v>
      </c>
      <c r="P153" s="86"/>
      <c r="Q153" s="49" t="str">
        <f t="shared" si="35"/>
        <v>IGUAL</v>
      </c>
    </row>
    <row r="154" spans="1:17" s="49" customFormat="1" x14ac:dyDescent="0.25">
      <c r="A154" s="98"/>
      <c r="B154" s="87" t="s">
        <v>22</v>
      </c>
      <c r="C154" s="43">
        <v>267</v>
      </c>
      <c r="D154" s="43">
        <v>36</v>
      </c>
      <c r="E154" s="43">
        <v>15</v>
      </c>
      <c r="F154" s="43">
        <v>2</v>
      </c>
      <c r="G154" s="43">
        <v>35</v>
      </c>
      <c r="H154" s="43">
        <v>28</v>
      </c>
      <c r="I154" s="43">
        <f t="shared" si="45"/>
        <v>383</v>
      </c>
      <c r="J154" s="43">
        <v>108</v>
      </c>
      <c r="K154" s="84">
        <f t="shared" si="42"/>
        <v>0</v>
      </c>
      <c r="L154" s="99">
        <f t="shared" si="43"/>
        <v>40129</v>
      </c>
      <c r="M154" s="85">
        <v>40404</v>
      </c>
      <c r="N154" s="85">
        <f t="shared" si="44"/>
        <v>275</v>
      </c>
      <c r="O154" s="67">
        <f t="shared" si="39"/>
        <v>40404</v>
      </c>
      <c r="P154" s="86"/>
      <c r="Q154" s="49" t="str">
        <f>IF(M154=O154,"IGUAL","DIFERENTE")</f>
        <v>IGUAL</v>
      </c>
    </row>
    <row r="155" spans="1:17" s="49" customFormat="1" x14ac:dyDescent="0.25">
      <c r="A155" s="98"/>
      <c r="B155" s="87" t="s">
        <v>24</v>
      </c>
      <c r="C155" s="43">
        <v>224</v>
      </c>
      <c r="D155" s="43">
        <v>41</v>
      </c>
      <c r="E155" s="43">
        <v>9</v>
      </c>
      <c r="F155" s="43">
        <v>0</v>
      </c>
      <c r="G155" s="43">
        <v>87</v>
      </c>
      <c r="H155" s="43">
        <v>34</v>
      </c>
      <c r="I155" s="43">
        <f t="shared" si="45"/>
        <v>395</v>
      </c>
      <c r="J155" s="43">
        <v>94</v>
      </c>
      <c r="K155" s="84">
        <f t="shared" si="42"/>
        <v>0</v>
      </c>
      <c r="L155" s="99">
        <f t="shared" si="43"/>
        <v>40404</v>
      </c>
      <c r="M155" s="85">
        <v>40705</v>
      </c>
      <c r="N155" s="85">
        <f t="shared" si="44"/>
        <v>301</v>
      </c>
      <c r="O155" s="67">
        <f t="shared" si="39"/>
        <v>40705</v>
      </c>
      <c r="P155" s="86"/>
      <c r="Q155" s="49" t="str">
        <f>IF(M155=O155,"IGUAL","DIFERENTE")</f>
        <v>IGUAL</v>
      </c>
    </row>
    <row r="156" spans="1:17" s="49" customFormat="1" x14ac:dyDescent="0.25">
      <c r="A156" s="98"/>
      <c r="B156" s="87" t="s">
        <v>26</v>
      </c>
      <c r="C156" s="43">
        <v>177</v>
      </c>
      <c r="D156" s="43">
        <v>27</v>
      </c>
      <c r="E156" s="43">
        <v>7</v>
      </c>
      <c r="F156" s="43">
        <v>0</v>
      </c>
      <c r="G156" s="43">
        <v>52</v>
      </c>
      <c r="H156" s="43">
        <v>21</v>
      </c>
      <c r="I156" s="43">
        <f t="shared" si="45"/>
        <v>284</v>
      </c>
      <c r="J156" s="43">
        <v>121</v>
      </c>
      <c r="K156" s="84">
        <f t="shared" si="42"/>
        <v>0</v>
      </c>
      <c r="L156" s="99">
        <f t="shared" si="43"/>
        <v>40705</v>
      </c>
      <c r="M156" s="85">
        <v>40868</v>
      </c>
      <c r="N156" s="85">
        <f t="shared" si="44"/>
        <v>163</v>
      </c>
      <c r="O156" s="67">
        <f t="shared" si="39"/>
        <v>40868</v>
      </c>
      <c r="P156" s="67">
        <f>O156-M156</f>
        <v>0</v>
      </c>
      <c r="Q156" s="49" t="str">
        <f>IF(M156=O156,"IGUAL","DIFERENTE")</f>
        <v>IGUAL</v>
      </c>
    </row>
    <row r="157" spans="1:17" s="49" customFormat="1" x14ac:dyDescent="0.25">
      <c r="A157" s="98"/>
      <c r="B157" s="87" t="s">
        <v>28</v>
      </c>
      <c r="C157" s="43">
        <v>251</v>
      </c>
      <c r="D157" s="43">
        <v>34</v>
      </c>
      <c r="E157" s="43">
        <v>15</v>
      </c>
      <c r="F157" s="43">
        <v>3</v>
      </c>
      <c r="G157" s="43">
        <v>70</v>
      </c>
      <c r="H157" s="43">
        <v>34</v>
      </c>
      <c r="I157" s="43">
        <f t="shared" si="45"/>
        <v>407</v>
      </c>
      <c r="J157" s="43">
        <v>120</v>
      </c>
      <c r="K157" s="84">
        <f t="shared" si="42"/>
        <v>0</v>
      </c>
      <c r="L157" s="99">
        <f t="shared" si="43"/>
        <v>40868</v>
      </c>
      <c r="M157" s="85">
        <v>41155</v>
      </c>
      <c r="N157" s="85">
        <f t="shared" si="44"/>
        <v>287</v>
      </c>
      <c r="O157" s="67">
        <f t="shared" si="39"/>
        <v>41155</v>
      </c>
      <c r="P157" s="86"/>
      <c r="Q157" s="49" t="str">
        <f t="shared" ref="Q157:Q172" si="46">IF(M157=O157,"IGUAL","DIFERENTE")</f>
        <v>IGUAL</v>
      </c>
    </row>
    <row r="158" spans="1:17" s="49" customFormat="1" x14ac:dyDescent="0.25">
      <c r="A158" s="98"/>
      <c r="B158" s="87" t="s">
        <v>30</v>
      </c>
      <c r="C158" s="43">
        <v>239</v>
      </c>
      <c r="D158" s="43">
        <v>30</v>
      </c>
      <c r="E158" s="43">
        <v>11</v>
      </c>
      <c r="F158" s="43">
        <v>3</v>
      </c>
      <c r="G158" s="43">
        <v>82</v>
      </c>
      <c r="H158" s="49">
        <v>24</v>
      </c>
      <c r="I158" s="43">
        <f t="shared" si="45"/>
        <v>389</v>
      </c>
      <c r="J158" s="43"/>
      <c r="K158" s="84">
        <f t="shared" si="42"/>
        <v>41544</v>
      </c>
      <c r="L158" s="99">
        <f t="shared" si="43"/>
        <v>41155</v>
      </c>
      <c r="M158" s="85"/>
      <c r="N158" s="85">
        <f t="shared" si="44"/>
        <v>-41155</v>
      </c>
      <c r="O158" s="67">
        <f t="shared" si="39"/>
        <v>41544</v>
      </c>
      <c r="P158" s="86"/>
      <c r="Q158" s="49" t="str">
        <f t="shared" si="46"/>
        <v>DIFERENTE</v>
      </c>
    </row>
    <row r="159" spans="1:17" s="49" customFormat="1" x14ac:dyDescent="0.25">
      <c r="A159" s="98"/>
      <c r="B159" s="87" t="s">
        <v>32</v>
      </c>
      <c r="C159" s="43">
        <v>214</v>
      </c>
      <c r="D159" s="43">
        <v>32</v>
      </c>
      <c r="E159" s="43">
        <v>13</v>
      </c>
      <c r="F159" s="43">
        <v>0</v>
      </c>
      <c r="G159" s="43">
        <v>77</v>
      </c>
      <c r="H159" s="43">
        <v>29</v>
      </c>
      <c r="I159" s="43">
        <f t="shared" si="45"/>
        <v>365</v>
      </c>
      <c r="J159" s="43"/>
      <c r="K159" s="84">
        <f t="shared" si="42"/>
        <v>365</v>
      </c>
      <c r="L159" s="99">
        <f t="shared" si="43"/>
        <v>0</v>
      </c>
      <c r="M159" s="85"/>
      <c r="N159" s="85">
        <f t="shared" si="44"/>
        <v>0</v>
      </c>
      <c r="O159" s="67">
        <f t="shared" si="39"/>
        <v>365</v>
      </c>
      <c r="P159" s="86"/>
      <c r="Q159" s="49" t="str">
        <f t="shared" si="46"/>
        <v>DIFERENTE</v>
      </c>
    </row>
    <row r="160" spans="1:17" s="49" customFormat="1" x14ac:dyDescent="0.25">
      <c r="A160" s="98"/>
      <c r="B160" s="87" t="s">
        <v>34</v>
      </c>
      <c r="C160" s="43"/>
      <c r="D160" s="43"/>
      <c r="E160" s="43"/>
      <c r="F160" s="43"/>
      <c r="G160" s="43"/>
      <c r="H160" s="43"/>
      <c r="I160" s="43">
        <f t="shared" si="45"/>
        <v>0</v>
      </c>
      <c r="J160" s="43"/>
      <c r="K160" s="84">
        <f t="shared" si="42"/>
        <v>0</v>
      </c>
      <c r="L160" s="99">
        <f t="shared" si="43"/>
        <v>0</v>
      </c>
      <c r="M160" s="85"/>
      <c r="N160" s="85">
        <f t="shared" si="44"/>
        <v>0</v>
      </c>
      <c r="O160" s="67">
        <f t="shared" si="39"/>
        <v>0</v>
      </c>
      <c r="P160" s="86"/>
      <c r="Q160" s="49" t="str">
        <f t="shared" si="46"/>
        <v>IGUAL</v>
      </c>
    </row>
    <row r="161" spans="1:17" s="49" customFormat="1" x14ac:dyDescent="0.25">
      <c r="A161" s="98">
        <v>2022</v>
      </c>
      <c r="B161" s="87" t="s">
        <v>14</v>
      </c>
      <c r="C161" s="43"/>
      <c r="D161" s="43"/>
      <c r="E161" s="43"/>
      <c r="F161" s="43"/>
      <c r="G161" s="43"/>
      <c r="H161" s="43"/>
      <c r="I161" s="43">
        <f t="shared" ref="I161:I162" si="47">+SUM(C161:H161)</f>
        <v>0</v>
      </c>
      <c r="J161" s="43"/>
      <c r="K161" s="84">
        <f t="shared" ref="K161:K172" si="48">+L161+I161-J161-M161</f>
        <v>0</v>
      </c>
      <c r="L161" s="99">
        <f>M160</f>
        <v>0</v>
      </c>
      <c r="M161" s="85"/>
      <c r="N161" s="85">
        <f>+M161-L161</f>
        <v>0</v>
      </c>
      <c r="O161" s="67">
        <f t="shared" ref="O161:O163" si="49">(I161-J161)+L161</f>
        <v>0</v>
      </c>
      <c r="P161" s="86"/>
      <c r="Q161" s="49" t="str">
        <f t="shared" si="46"/>
        <v>IGUAL</v>
      </c>
    </row>
    <row r="162" spans="1:17" s="49" customFormat="1" x14ac:dyDescent="0.25">
      <c r="A162" s="98"/>
      <c r="B162" s="87" t="s">
        <v>15</v>
      </c>
      <c r="C162" s="43"/>
      <c r="D162" s="43"/>
      <c r="E162" s="43"/>
      <c r="F162" s="43"/>
      <c r="G162" s="43"/>
      <c r="H162" s="43"/>
      <c r="I162" s="43">
        <f t="shared" si="47"/>
        <v>0</v>
      </c>
      <c r="J162" s="43"/>
      <c r="K162" s="84">
        <f t="shared" si="48"/>
        <v>0</v>
      </c>
      <c r="L162" s="99">
        <f t="shared" ref="L162:L172" si="50">M161</f>
        <v>0</v>
      </c>
      <c r="M162" s="85"/>
      <c r="N162" s="85">
        <f t="shared" ref="N162:N172" si="51">+M162-L162</f>
        <v>0</v>
      </c>
      <c r="O162" s="67">
        <f t="shared" si="49"/>
        <v>0</v>
      </c>
      <c r="P162" s="86"/>
      <c r="Q162" s="49" t="str">
        <f t="shared" si="46"/>
        <v>IGUAL</v>
      </c>
    </row>
    <row r="163" spans="1:17" s="49" customFormat="1" x14ac:dyDescent="0.25">
      <c r="A163" s="98"/>
      <c r="B163" s="87" t="s">
        <v>16</v>
      </c>
      <c r="C163" s="43"/>
      <c r="D163" s="43"/>
      <c r="E163" s="43"/>
      <c r="F163" s="43"/>
      <c r="G163" s="43"/>
      <c r="H163" s="43"/>
      <c r="I163" s="43">
        <f>+SUM(C163:H163)</f>
        <v>0</v>
      </c>
      <c r="J163" s="43"/>
      <c r="K163" s="84">
        <f t="shared" si="48"/>
        <v>0</v>
      </c>
      <c r="L163" s="99">
        <f t="shared" si="50"/>
        <v>0</v>
      </c>
      <c r="M163" s="85"/>
      <c r="N163" s="85">
        <f t="shared" si="51"/>
        <v>0</v>
      </c>
      <c r="O163" s="67">
        <f t="shared" si="49"/>
        <v>0</v>
      </c>
      <c r="P163" s="86"/>
      <c r="Q163" s="49" t="str">
        <f t="shared" si="46"/>
        <v>IGUAL</v>
      </c>
    </row>
    <row r="164" spans="1:17" s="49" customFormat="1" x14ac:dyDescent="0.25">
      <c r="A164" s="98"/>
      <c r="B164" s="87" t="s">
        <v>18</v>
      </c>
      <c r="C164" s="43"/>
      <c r="D164" s="43"/>
      <c r="E164" s="43"/>
      <c r="F164" s="43"/>
      <c r="G164" s="43"/>
      <c r="H164" s="43"/>
      <c r="I164" s="43">
        <f t="shared" ref="I164:I172" si="52">+SUM(C164:H164)</f>
        <v>0</v>
      </c>
      <c r="J164" s="43"/>
      <c r="K164" s="84">
        <f t="shared" si="48"/>
        <v>0</v>
      </c>
      <c r="L164" s="99">
        <f t="shared" si="50"/>
        <v>0</v>
      </c>
      <c r="M164" s="85"/>
      <c r="N164" s="85">
        <f t="shared" si="51"/>
        <v>0</v>
      </c>
      <c r="O164" s="67">
        <f>(I164-J164)+L164</f>
        <v>0</v>
      </c>
      <c r="P164" s="86"/>
      <c r="Q164" s="49" t="str">
        <f t="shared" si="46"/>
        <v>IGUAL</v>
      </c>
    </row>
    <row r="165" spans="1:17" s="49" customFormat="1" x14ac:dyDescent="0.25">
      <c r="A165" s="98"/>
      <c r="B165" s="87" t="s">
        <v>20</v>
      </c>
      <c r="C165" s="43"/>
      <c r="D165" s="43"/>
      <c r="E165" s="43"/>
      <c r="F165" s="43"/>
      <c r="G165" s="43"/>
      <c r="H165" s="43"/>
      <c r="I165" s="43">
        <f t="shared" si="52"/>
        <v>0</v>
      </c>
      <c r="J165" s="43"/>
      <c r="K165" s="84">
        <f t="shared" si="48"/>
        <v>0</v>
      </c>
      <c r="L165" s="99">
        <f t="shared" si="50"/>
        <v>0</v>
      </c>
      <c r="M165" s="85"/>
      <c r="N165" s="85">
        <f t="shared" si="51"/>
        <v>0</v>
      </c>
      <c r="O165" s="67">
        <f t="shared" ref="O165:O172" si="53">(I165-J165)+L165</f>
        <v>0</v>
      </c>
      <c r="P165" s="86"/>
      <c r="Q165" s="49" t="str">
        <f t="shared" si="46"/>
        <v>IGUAL</v>
      </c>
    </row>
    <row r="166" spans="1:17" s="49" customFormat="1" x14ac:dyDescent="0.25">
      <c r="A166" s="98"/>
      <c r="B166" s="87" t="s">
        <v>22</v>
      </c>
      <c r="C166" s="43"/>
      <c r="D166" s="43"/>
      <c r="E166" s="43"/>
      <c r="F166" s="43"/>
      <c r="G166" s="43"/>
      <c r="H166" s="43"/>
      <c r="I166" s="43">
        <f t="shared" si="52"/>
        <v>0</v>
      </c>
      <c r="J166" s="43"/>
      <c r="K166" s="84">
        <f t="shared" si="48"/>
        <v>0</v>
      </c>
      <c r="L166" s="99">
        <f t="shared" si="50"/>
        <v>0</v>
      </c>
      <c r="M166" s="85"/>
      <c r="N166" s="85">
        <f t="shared" si="51"/>
        <v>0</v>
      </c>
      <c r="O166" s="67">
        <f t="shared" si="53"/>
        <v>0</v>
      </c>
      <c r="P166" s="86"/>
      <c r="Q166" s="49" t="str">
        <f t="shared" si="46"/>
        <v>IGUAL</v>
      </c>
    </row>
    <row r="167" spans="1:17" s="49" customFormat="1" x14ac:dyDescent="0.25">
      <c r="A167" s="98"/>
      <c r="B167" s="87" t="s">
        <v>24</v>
      </c>
      <c r="C167" s="43"/>
      <c r="D167" s="43"/>
      <c r="E167" s="43"/>
      <c r="F167" s="43"/>
      <c r="G167" s="43"/>
      <c r="H167" s="43"/>
      <c r="I167" s="43">
        <f t="shared" si="52"/>
        <v>0</v>
      </c>
      <c r="J167" s="43"/>
      <c r="K167" s="84">
        <f t="shared" si="48"/>
        <v>0</v>
      </c>
      <c r="L167" s="99">
        <f t="shared" si="50"/>
        <v>0</v>
      </c>
      <c r="M167" s="85"/>
      <c r="N167" s="85">
        <f t="shared" si="51"/>
        <v>0</v>
      </c>
      <c r="O167" s="67">
        <f t="shared" si="53"/>
        <v>0</v>
      </c>
      <c r="P167" s="86"/>
      <c r="Q167" s="49" t="str">
        <f t="shared" si="46"/>
        <v>IGUAL</v>
      </c>
    </row>
    <row r="168" spans="1:17" s="49" customFormat="1" x14ac:dyDescent="0.25">
      <c r="A168" s="98"/>
      <c r="B168" s="87" t="s">
        <v>26</v>
      </c>
      <c r="C168" s="43"/>
      <c r="D168" s="43"/>
      <c r="E168" s="43"/>
      <c r="F168" s="43"/>
      <c r="G168" s="43"/>
      <c r="H168" s="43"/>
      <c r="I168" s="43">
        <f t="shared" si="52"/>
        <v>0</v>
      </c>
      <c r="J168" s="43"/>
      <c r="K168" s="84">
        <f t="shared" si="48"/>
        <v>0</v>
      </c>
      <c r="L168" s="99">
        <f t="shared" si="50"/>
        <v>0</v>
      </c>
      <c r="M168" s="85"/>
      <c r="N168" s="85">
        <f t="shared" si="51"/>
        <v>0</v>
      </c>
      <c r="O168" s="67">
        <f t="shared" si="53"/>
        <v>0</v>
      </c>
      <c r="P168" s="86"/>
      <c r="Q168" s="49" t="str">
        <f t="shared" si="46"/>
        <v>IGUAL</v>
      </c>
    </row>
    <row r="169" spans="1:17" s="49" customFormat="1" x14ac:dyDescent="0.25">
      <c r="A169" s="98"/>
      <c r="B169" s="87" t="s">
        <v>28</v>
      </c>
      <c r="C169" s="43"/>
      <c r="D169" s="43"/>
      <c r="E169" s="43"/>
      <c r="F169" s="43"/>
      <c r="G169" s="43"/>
      <c r="H169" s="43"/>
      <c r="I169" s="43">
        <f t="shared" si="52"/>
        <v>0</v>
      </c>
      <c r="J169" s="43"/>
      <c r="K169" s="84">
        <f t="shared" si="48"/>
        <v>0</v>
      </c>
      <c r="L169" s="99">
        <f t="shared" si="50"/>
        <v>0</v>
      </c>
      <c r="M169" s="85"/>
      <c r="N169" s="85">
        <f t="shared" si="51"/>
        <v>0</v>
      </c>
      <c r="O169" s="67">
        <f t="shared" si="53"/>
        <v>0</v>
      </c>
      <c r="P169" s="86"/>
      <c r="Q169" s="49" t="str">
        <f t="shared" si="46"/>
        <v>IGUAL</v>
      </c>
    </row>
    <row r="170" spans="1:17" s="49" customFormat="1" x14ac:dyDescent="0.25">
      <c r="A170" s="98"/>
      <c r="B170" s="87" t="s">
        <v>30</v>
      </c>
      <c r="C170" s="43"/>
      <c r="D170" s="43"/>
      <c r="E170" s="43"/>
      <c r="F170" s="43"/>
      <c r="G170" s="43"/>
      <c r="I170" s="43">
        <f t="shared" si="52"/>
        <v>0</v>
      </c>
      <c r="J170" s="43"/>
      <c r="K170" s="84">
        <f t="shared" si="48"/>
        <v>0</v>
      </c>
      <c r="L170" s="99">
        <f t="shared" si="50"/>
        <v>0</v>
      </c>
      <c r="M170" s="85"/>
      <c r="N170" s="85">
        <f t="shared" si="51"/>
        <v>0</v>
      </c>
      <c r="O170" s="67">
        <f t="shared" si="53"/>
        <v>0</v>
      </c>
      <c r="P170" s="86"/>
      <c r="Q170" s="49" t="str">
        <f t="shared" si="46"/>
        <v>IGUAL</v>
      </c>
    </row>
    <row r="171" spans="1:17" s="49" customFormat="1" x14ac:dyDescent="0.25">
      <c r="A171" s="98"/>
      <c r="B171" s="87" t="s">
        <v>32</v>
      </c>
      <c r="C171" s="43"/>
      <c r="D171" s="43"/>
      <c r="E171" s="43"/>
      <c r="F171" s="43"/>
      <c r="G171" s="43"/>
      <c r="H171" s="43"/>
      <c r="I171" s="43">
        <f t="shared" si="52"/>
        <v>0</v>
      </c>
      <c r="J171" s="43"/>
      <c r="K171" s="84">
        <f t="shared" si="48"/>
        <v>0</v>
      </c>
      <c r="L171" s="99">
        <f t="shared" si="50"/>
        <v>0</v>
      </c>
      <c r="M171" s="85"/>
      <c r="N171" s="85">
        <f t="shared" si="51"/>
        <v>0</v>
      </c>
      <c r="O171" s="67">
        <f t="shared" si="53"/>
        <v>0</v>
      </c>
      <c r="P171" s="86"/>
      <c r="Q171" s="49" t="str">
        <f t="shared" si="46"/>
        <v>IGUAL</v>
      </c>
    </row>
    <row r="172" spans="1:17" s="49" customFormat="1" x14ac:dyDescent="0.25">
      <c r="A172" s="98"/>
      <c r="B172" s="87" t="s">
        <v>34</v>
      </c>
      <c r="C172" s="43"/>
      <c r="D172" s="43"/>
      <c r="E172" s="43"/>
      <c r="F172" s="43"/>
      <c r="G172" s="43"/>
      <c r="H172" s="43"/>
      <c r="I172" s="43">
        <f t="shared" si="52"/>
        <v>0</v>
      </c>
      <c r="J172" s="43"/>
      <c r="K172" s="84">
        <f t="shared" si="48"/>
        <v>0</v>
      </c>
      <c r="L172" s="99">
        <f t="shared" si="50"/>
        <v>0</v>
      </c>
      <c r="M172" s="85"/>
      <c r="N172" s="85">
        <f t="shared" si="51"/>
        <v>0</v>
      </c>
      <c r="O172" s="67">
        <f t="shared" si="53"/>
        <v>0</v>
      </c>
      <c r="P172" s="86"/>
      <c r="Q172" s="49" t="str">
        <f t="shared" si="46"/>
        <v>IGUAL</v>
      </c>
    </row>
  </sheetData>
  <mergeCells count="22">
    <mergeCell ref="A161:A172"/>
    <mergeCell ref="A125:A136"/>
    <mergeCell ref="A113:A124"/>
    <mergeCell ref="A101:A112"/>
    <mergeCell ref="A77:A88"/>
    <mergeCell ref="A89:A100"/>
    <mergeCell ref="A149:A160"/>
    <mergeCell ref="A137:A148"/>
    <mergeCell ref="A65:A76"/>
    <mergeCell ref="A1:M1"/>
    <mergeCell ref="A2:M2"/>
    <mergeCell ref="A3:A4"/>
    <mergeCell ref="B3:B4"/>
    <mergeCell ref="C3:I3"/>
    <mergeCell ref="J3:J4"/>
    <mergeCell ref="K3:K4"/>
    <mergeCell ref="L3:N3"/>
    <mergeCell ref="A5:A16"/>
    <mergeCell ref="A17:A28"/>
    <mergeCell ref="A29:A40"/>
    <mergeCell ref="A41:A52"/>
    <mergeCell ref="A53:A64"/>
  </mergeCells>
  <pageMargins left="0.7" right="0.7" top="0.75" bottom="0.75" header="0.3" footer="0.3"/>
  <pageSetup orientation="portrait" r:id="rId1"/>
  <ignoredErrors>
    <ignoredError sqref="I9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5"/>
  <sheetViews>
    <sheetView workbookViewId="0">
      <pane ySplit="1" topLeftCell="A77" activePane="bottomLeft" state="frozen"/>
      <selection pane="bottomLeft" activeCell="F89" sqref="F89"/>
    </sheetView>
  </sheetViews>
  <sheetFormatPr baseColWidth="10" defaultRowHeight="16.5" x14ac:dyDescent="0.3"/>
  <cols>
    <col min="1" max="2" width="11.42578125" style="3"/>
    <col min="3" max="3" width="13.28515625" style="3" bestFit="1" customWidth="1"/>
    <col min="4" max="10" width="11.42578125" style="3"/>
    <col min="11" max="11" width="23.140625" style="3" bestFit="1" customWidth="1"/>
    <col min="12" max="16384" width="11.42578125" style="3"/>
  </cols>
  <sheetData>
    <row r="1" spans="1:11" ht="40.5" x14ac:dyDescent="0.3">
      <c r="A1" s="4" t="s">
        <v>54</v>
      </c>
      <c r="B1" s="4" t="s">
        <v>0</v>
      </c>
      <c r="C1" s="4" t="s">
        <v>62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32" t="s">
        <v>11</v>
      </c>
      <c r="K1" s="50" t="s">
        <v>64</v>
      </c>
    </row>
    <row r="2" spans="1:11" ht="27" x14ac:dyDescent="0.3">
      <c r="A2" s="72">
        <v>2018</v>
      </c>
      <c r="B2" s="76" t="s">
        <v>49</v>
      </c>
      <c r="C2" s="33" t="s">
        <v>59</v>
      </c>
      <c r="D2" s="34">
        <v>0</v>
      </c>
      <c r="E2" s="34">
        <v>0</v>
      </c>
      <c r="F2" s="34">
        <v>0</v>
      </c>
      <c r="G2" s="34">
        <v>0</v>
      </c>
      <c r="H2" s="34">
        <v>5</v>
      </c>
      <c r="I2" s="34">
        <v>0</v>
      </c>
      <c r="J2" s="34">
        <f>SUM(D2:I2)</f>
        <v>5</v>
      </c>
      <c r="K2" s="3" t="s">
        <v>76</v>
      </c>
    </row>
    <row r="3" spans="1:11" x14ac:dyDescent="0.3">
      <c r="A3" s="72"/>
      <c r="B3" s="76"/>
      <c r="C3" s="1" t="s">
        <v>60</v>
      </c>
      <c r="D3" s="41">
        <v>1</v>
      </c>
      <c r="E3" s="34">
        <v>0</v>
      </c>
      <c r="F3" s="34">
        <v>0</v>
      </c>
      <c r="G3" s="34">
        <v>0</v>
      </c>
      <c r="H3" s="41">
        <v>1</v>
      </c>
      <c r="I3" s="34">
        <v>0</v>
      </c>
      <c r="J3" s="41">
        <f>SUM(D3:I3)</f>
        <v>2</v>
      </c>
    </row>
    <row r="4" spans="1:11" x14ac:dyDescent="0.3">
      <c r="A4" s="72"/>
      <c r="B4" s="76"/>
      <c r="C4" s="3" t="s">
        <v>61</v>
      </c>
      <c r="D4" s="35">
        <v>0</v>
      </c>
      <c r="E4" s="35">
        <v>0</v>
      </c>
      <c r="F4" s="35">
        <v>0</v>
      </c>
      <c r="G4" s="35">
        <v>0</v>
      </c>
      <c r="H4" s="35">
        <v>0</v>
      </c>
      <c r="I4" s="35">
        <v>0</v>
      </c>
      <c r="J4" s="34">
        <f t="shared" ref="J4:J7" si="0">SUM(D4:I4)</f>
        <v>0</v>
      </c>
    </row>
    <row r="5" spans="1:11" ht="27" x14ac:dyDescent="0.3">
      <c r="A5" s="70">
        <v>2018</v>
      </c>
      <c r="B5" s="71" t="s">
        <v>50</v>
      </c>
      <c r="C5" s="36" t="s">
        <v>59</v>
      </c>
      <c r="D5" s="37">
        <v>0</v>
      </c>
      <c r="E5" s="37">
        <v>0</v>
      </c>
      <c r="F5" s="37">
        <v>0</v>
      </c>
      <c r="G5" s="37">
        <v>0</v>
      </c>
      <c r="H5" s="37">
        <v>2</v>
      </c>
      <c r="I5" s="37">
        <v>0</v>
      </c>
      <c r="J5" s="38">
        <f t="shared" si="0"/>
        <v>2</v>
      </c>
      <c r="K5" s="3" t="s">
        <v>69</v>
      </c>
    </row>
    <row r="6" spans="1:11" x14ac:dyDescent="0.3">
      <c r="A6" s="70"/>
      <c r="B6" s="71"/>
      <c r="C6" s="39" t="s">
        <v>60</v>
      </c>
      <c r="D6" s="37">
        <v>0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8">
        <f t="shared" si="0"/>
        <v>0</v>
      </c>
    </row>
    <row r="7" spans="1:11" x14ac:dyDescent="0.3">
      <c r="A7" s="70"/>
      <c r="B7" s="71"/>
      <c r="C7" s="40" t="s">
        <v>61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8">
        <f t="shared" si="0"/>
        <v>0</v>
      </c>
    </row>
    <row r="8" spans="1:11" ht="27" x14ac:dyDescent="0.3">
      <c r="A8" s="72">
        <v>2019</v>
      </c>
      <c r="B8" s="73" t="s">
        <v>39</v>
      </c>
      <c r="C8" s="33" t="s">
        <v>59</v>
      </c>
      <c r="D8" s="35">
        <v>0</v>
      </c>
      <c r="E8" s="35">
        <v>0</v>
      </c>
      <c r="F8" s="35">
        <v>0</v>
      </c>
      <c r="G8" s="35">
        <v>0</v>
      </c>
      <c r="H8" s="35">
        <v>0</v>
      </c>
      <c r="I8" s="35">
        <v>0</v>
      </c>
      <c r="J8" s="35">
        <v>0</v>
      </c>
      <c r="K8" s="3" t="s">
        <v>68</v>
      </c>
    </row>
    <row r="9" spans="1:11" x14ac:dyDescent="0.3">
      <c r="A9" s="72"/>
      <c r="B9" s="73"/>
      <c r="C9" s="1" t="s">
        <v>60</v>
      </c>
      <c r="D9" s="35">
        <v>0</v>
      </c>
      <c r="E9" s="35">
        <v>0</v>
      </c>
      <c r="F9" s="35">
        <v>0</v>
      </c>
      <c r="G9" s="35">
        <v>0</v>
      </c>
      <c r="H9" s="35">
        <v>0</v>
      </c>
      <c r="I9" s="35">
        <v>0</v>
      </c>
      <c r="J9" s="35">
        <v>0</v>
      </c>
    </row>
    <row r="10" spans="1:11" x14ac:dyDescent="0.3">
      <c r="A10" s="72"/>
      <c r="B10" s="73"/>
      <c r="C10" s="3" t="s">
        <v>61</v>
      </c>
      <c r="D10" s="35">
        <v>1</v>
      </c>
      <c r="E10" s="35">
        <v>0</v>
      </c>
      <c r="F10" s="35">
        <v>0</v>
      </c>
      <c r="G10" s="35">
        <v>0</v>
      </c>
      <c r="H10" s="35">
        <v>0</v>
      </c>
      <c r="I10" s="35">
        <v>0</v>
      </c>
      <c r="J10" s="35">
        <v>0</v>
      </c>
    </row>
    <row r="11" spans="1:11" ht="27" x14ac:dyDescent="0.3">
      <c r="A11" s="70">
        <v>2019</v>
      </c>
      <c r="B11" s="71" t="s">
        <v>40</v>
      </c>
      <c r="C11" s="36" t="s">
        <v>59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42" t="s">
        <v>63</v>
      </c>
    </row>
    <row r="12" spans="1:11" x14ac:dyDescent="0.3">
      <c r="A12" s="70"/>
      <c r="B12" s="71"/>
      <c r="C12" s="39" t="s">
        <v>60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" t="s">
        <v>67</v>
      </c>
    </row>
    <row r="13" spans="1:11" x14ac:dyDescent="0.3">
      <c r="A13" s="70"/>
      <c r="B13" s="71"/>
      <c r="C13" s="40" t="s">
        <v>61</v>
      </c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</row>
    <row r="14" spans="1:11" ht="27" x14ac:dyDescent="0.3">
      <c r="A14" s="72">
        <v>2019</v>
      </c>
      <c r="B14" s="73" t="s">
        <v>41</v>
      </c>
      <c r="C14" s="33" t="s">
        <v>59</v>
      </c>
      <c r="D14" s="35">
        <v>0</v>
      </c>
      <c r="E14" s="35">
        <v>0</v>
      </c>
      <c r="F14" s="35">
        <v>0</v>
      </c>
      <c r="G14" s="35">
        <v>0</v>
      </c>
      <c r="H14" s="35">
        <v>0</v>
      </c>
      <c r="I14" s="35">
        <v>0</v>
      </c>
      <c r="J14" s="35">
        <v>0</v>
      </c>
      <c r="K14" s="44" t="s">
        <v>66</v>
      </c>
    </row>
    <row r="15" spans="1:11" x14ac:dyDescent="0.3">
      <c r="A15" s="72"/>
      <c r="B15" s="73"/>
      <c r="C15" s="1" t="s">
        <v>60</v>
      </c>
      <c r="D15" s="45">
        <v>1</v>
      </c>
      <c r="E15" s="35">
        <v>0</v>
      </c>
      <c r="F15" s="35">
        <v>0</v>
      </c>
      <c r="G15" s="35">
        <v>0</v>
      </c>
      <c r="H15" s="35">
        <v>0</v>
      </c>
      <c r="I15" s="35">
        <v>0</v>
      </c>
      <c r="J15" s="35">
        <v>0</v>
      </c>
    </row>
    <row r="16" spans="1:11" x14ac:dyDescent="0.3">
      <c r="A16" s="72"/>
      <c r="B16" s="73"/>
      <c r="C16" s="3" t="s">
        <v>61</v>
      </c>
      <c r="D16" s="35">
        <v>2</v>
      </c>
      <c r="E16" s="35">
        <v>1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</row>
    <row r="17" spans="1:11" ht="27" x14ac:dyDescent="0.3">
      <c r="A17" s="70">
        <v>2019</v>
      </c>
      <c r="B17" s="71" t="s">
        <v>42</v>
      </c>
      <c r="C17" s="36" t="s">
        <v>59</v>
      </c>
      <c r="D17" s="37"/>
      <c r="E17" s="37"/>
      <c r="F17" s="37"/>
      <c r="G17" s="37"/>
      <c r="H17" s="37"/>
      <c r="I17" s="37"/>
      <c r="J17" s="37"/>
      <c r="K17" s="44" t="s">
        <v>65</v>
      </c>
    </row>
    <row r="18" spans="1:11" x14ac:dyDescent="0.3">
      <c r="A18" s="70"/>
      <c r="B18" s="71"/>
      <c r="C18" s="39" t="s">
        <v>60</v>
      </c>
      <c r="D18" s="37">
        <v>2</v>
      </c>
      <c r="E18" s="37"/>
      <c r="F18" s="37"/>
      <c r="G18" s="37"/>
      <c r="H18" s="37"/>
      <c r="I18" s="37"/>
      <c r="J18" s="37"/>
      <c r="K18" s="46" t="s">
        <v>77</v>
      </c>
    </row>
    <row r="19" spans="1:11" x14ac:dyDescent="0.3">
      <c r="A19" s="70"/>
      <c r="B19" s="71"/>
      <c r="C19" s="40" t="s">
        <v>61</v>
      </c>
      <c r="D19" s="37">
        <v>1</v>
      </c>
      <c r="E19" s="37">
        <v>1</v>
      </c>
      <c r="F19" s="37"/>
      <c r="G19" s="37"/>
      <c r="H19" s="37"/>
      <c r="I19" s="37"/>
      <c r="J19" s="37"/>
    </row>
    <row r="20" spans="1:11" ht="27" x14ac:dyDescent="0.3">
      <c r="A20" s="72">
        <v>2019</v>
      </c>
      <c r="B20" s="73" t="s">
        <v>43</v>
      </c>
      <c r="C20" s="33" t="s">
        <v>59</v>
      </c>
      <c r="D20" s="35"/>
      <c r="E20" s="35"/>
      <c r="F20" s="35"/>
      <c r="G20" s="35"/>
      <c r="H20" s="35"/>
      <c r="I20" s="35">
        <v>2</v>
      </c>
      <c r="J20" s="35"/>
      <c r="K20" s="3" t="s">
        <v>70</v>
      </c>
    </row>
    <row r="21" spans="1:11" x14ac:dyDescent="0.3">
      <c r="A21" s="72"/>
      <c r="B21" s="73"/>
      <c r="C21" s="1" t="s">
        <v>60</v>
      </c>
      <c r="D21" s="35"/>
      <c r="E21" s="35"/>
      <c r="F21" s="35"/>
      <c r="G21" s="35"/>
      <c r="H21" s="35"/>
      <c r="I21" s="35"/>
      <c r="J21" s="35"/>
    </row>
    <row r="22" spans="1:11" x14ac:dyDescent="0.3">
      <c r="A22" s="72"/>
      <c r="B22" s="73"/>
      <c r="C22" s="3" t="s">
        <v>61</v>
      </c>
      <c r="D22" s="35">
        <v>1</v>
      </c>
      <c r="E22" s="35"/>
      <c r="F22" s="35"/>
      <c r="G22" s="35"/>
      <c r="H22" s="35"/>
      <c r="I22" s="35"/>
      <c r="J22" s="35"/>
    </row>
    <row r="23" spans="1:11" ht="27" x14ac:dyDescent="0.3">
      <c r="A23" s="70">
        <v>2019</v>
      </c>
      <c r="B23" s="71" t="s">
        <v>44</v>
      </c>
      <c r="C23" s="36" t="s">
        <v>59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47" t="s">
        <v>71</v>
      </c>
    </row>
    <row r="24" spans="1:11" x14ac:dyDescent="0.3">
      <c r="A24" s="70"/>
      <c r="B24" s="71"/>
      <c r="C24" s="39" t="s">
        <v>60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47" t="s">
        <v>78</v>
      </c>
    </row>
    <row r="25" spans="1:11" x14ac:dyDescent="0.3">
      <c r="A25" s="70"/>
      <c r="B25" s="71"/>
      <c r="C25" s="40" t="s">
        <v>61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47" t="s">
        <v>79</v>
      </c>
    </row>
    <row r="26" spans="1:11" ht="27" x14ac:dyDescent="0.3">
      <c r="A26" s="72">
        <v>2019</v>
      </c>
      <c r="B26" s="73" t="s">
        <v>45</v>
      </c>
      <c r="C26" s="33" t="s">
        <v>59</v>
      </c>
      <c r="D26" s="35">
        <v>0</v>
      </c>
      <c r="E26" s="35">
        <v>0</v>
      </c>
      <c r="F26" s="35">
        <v>0</v>
      </c>
      <c r="G26" s="35">
        <v>0</v>
      </c>
      <c r="H26" s="35">
        <v>2</v>
      </c>
      <c r="I26" s="35">
        <v>0</v>
      </c>
      <c r="J26" s="35">
        <v>0</v>
      </c>
      <c r="K26" s="48" t="s">
        <v>72</v>
      </c>
    </row>
    <row r="27" spans="1:11" x14ac:dyDescent="0.3">
      <c r="A27" s="72"/>
      <c r="B27" s="73"/>
      <c r="C27" s="1" t="s">
        <v>60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" t="s">
        <v>80</v>
      </c>
    </row>
    <row r="28" spans="1:11" x14ac:dyDescent="0.3">
      <c r="A28" s="72"/>
      <c r="B28" s="73"/>
      <c r="C28" s="3" t="s">
        <v>61</v>
      </c>
      <c r="D28" s="35">
        <v>0</v>
      </c>
      <c r="E28" s="35">
        <v>0</v>
      </c>
      <c r="F28" s="35">
        <v>0</v>
      </c>
      <c r="G28" s="35">
        <v>0</v>
      </c>
      <c r="H28" s="35">
        <v>1</v>
      </c>
      <c r="I28" s="35">
        <v>0</v>
      </c>
      <c r="J28" s="35">
        <v>0</v>
      </c>
    </row>
    <row r="29" spans="1:11" ht="27" x14ac:dyDescent="0.3">
      <c r="A29" s="70">
        <v>2019</v>
      </c>
      <c r="B29" s="71" t="s">
        <v>46</v>
      </c>
      <c r="C29" s="36" t="s">
        <v>59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44" t="s">
        <v>73</v>
      </c>
    </row>
    <row r="30" spans="1:11" x14ac:dyDescent="0.3">
      <c r="A30" s="70"/>
      <c r="B30" s="71"/>
      <c r="C30" s="39" t="s">
        <v>60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" t="s">
        <v>81</v>
      </c>
    </row>
    <row r="31" spans="1:11" x14ac:dyDescent="0.3">
      <c r="A31" s="70"/>
      <c r="B31" s="71"/>
      <c r="C31" s="40" t="s">
        <v>61</v>
      </c>
      <c r="D31" s="37">
        <v>1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</row>
    <row r="32" spans="1:11" ht="27" x14ac:dyDescent="0.3">
      <c r="A32" s="72">
        <v>2019</v>
      </c>
      <c r="B32" s="73" t="s">
        <v>47</v>
      </c>
      <c r="C32" s="33" t="s">
        <v>59</v>
      </c>
      <c r="D32" s="35"/>
      <c r="E32" s="35"/>
      <c r="F32" s="35"/>
      <c r="G32" s="35"/>
      <c r="H32" s="35">
        <v>1</v>
      </c>
      <c r="I32" s="35"/>
      <c r="J32" s="35"/>
      <c r="K32" s="44" t="s">
        <v>74</v>
      </c>
    </row>
    <row r="33" spans="1:12" x14ac:dyDescent="0.3">
      <c r="A33" s="72"/>
      <c r="B33" s="73"/>
      <c r="C33" s="1" t="s">
        <v>60</v>
      </c>
      <c r="D33" s="45">
        <v>1</v>
      </c>
      <c r="E33" s="35"/>
      <c r="F33" s="35"/>
      <c r="G33" s="35"/>
      <c r="H33" s="35"/>
      <c r="I33" s="35"/>
      <c r="J33" s="35"/>
    </row>
    <row r="34" spans="1:12" x14ac:dyDescent="0.3">
      <c r="A34" s="72"/>
      <c r="B34" s="73"/>
      <c r="C34" s="3" t="s">
        <v>61</v>
      </c>
      <c r="D34" s="35">
        <v>2</v>
      </c>
      <c r="E34" s="35"/>
      <c r="F34" s="35"/>
      <c r="G34" s="35"/>
      <c r="H34" s="35"/>
      <c r="I34" s="35"/>
      <c r="J34" s="35"/>
    </row>
    <row r="35" spans="1:12" ht="27" x14ac:dyDescent="0.3">
      <c r="A35" s="70">
        <v>2019</v>
      </c>
      <c r="B35" s="71" t="s">
        <v>48</v>
      </c>
      <c r="C35" s="36" t="s">
        <v>59</v>
      </c>
      <c r="D35" s="37"/>
      <c r="E35" s="37"/>
      <c r="F35" s="37"/>
      <c r="G35" s="37"/>
      <c r="H35" s="37"/>
      <c r="I35" s="37"/>
      <c r="J35" s="37"/>
      <c r="K35" s="44" t="s">
        <v>75</v>
      </c>
    </row>
    <row r="36" spans="1:12" x14ac:dyDescent="0.3">
      <c r="A36" s="70"/>
      <c r="B36" s="71"/>
      <c r="C36" s="39" t="s">
        <v>60</v>
      </c>
      <c r="D36" s="45">
        <v>2</v>
      </c>
      <c r="E36" s="37"/>
      <c r="F36" s="37"/>
      <c r="G36" s="37"/>
      <c r="H36" s="37"/>
      <c r="I36" s="37"/>
      <c r="J36" s="37"/>
    </row>
    <row r="37" spans="1:12" x14ac:dyDescent="0.3">
      <c r="A37" s="70"/>
      <c r="B37" s="71"/>
      <c r="C37" s="40" t="s">
        <v>61</v>
      </c>
      <c r="D37" s="37"/>
      <c r="E37" s="37"/>
      <c r="F37" s="37"/>
      <c r="G37" s="37"/>
      <c r="H37" s="37"/>
      <c r="I37" s="37"/>
      <c r="J37" s="37"/>
    </row>
    <row r="38" spans="1:12" ht="27" x14ac:dyDescent="0.3">
      <c r="A38" s="72">
        <v>2019</v>
      </c>
      <c r="B38" s="73" t="s">
        <v>49</v>
      </c>
      <c r="C38" s="51" t="s">
        <v>59</v>
      </c>
      <c r="D38" s="35"/>
      <c r="E38" s="35"/>
      <c r="F38" s="35"/>
      <c r="G38" s="35"/>
      <c r="H38" s="35"/>
      <c r="I38" s="35"/>
      <c r="J38" s="35"/>
      <c r="K38" s="44" t="s">
        <v>76</v>
      </c>
    </row>
    <row r="39" spans="1:12" x14ac:dyDescent="0.3">
      <c r="A39" s="72"/>
      <c r="B39" s="73"/>
      <c r="C39" s="1" t="s">
        <v>60</v>
      </c>
      <c r="D39" s="35"/>
      <c r="E39" s="35"/>
      <c r="F39" s="35"/>
      <c r="G39" s="35"/>
      <c r="H39" s="35"/>
      <c r="I39" s="35"/>
      <c r="J39" s="35"/>
    </row>
    <row r="40" spans="1:12" x14ac:dyDescent="0.3">
      <c r="A40" s="72"/>
      <c r="B40" s="73"/>
      <c r="C40" s="3" t="s">
        <v>61</v>
      </c>
      <c r="D40" s="35"/>
      <c r="E40" s="45">
        <v>1</v>
      </c>
      <c r="F40" s="35"/>
      <c r="G40" s="35"/>
      <c r="H40" s="35"/>
      <c r="I40" s="35"/>
      <c r="J40" s="35"/>
    </row>
    <row r="41" spans="1:12" ht="27" x14ac:dyDescent="0.3">
      <c r="A41" s="70">
        <v>2019</v>
      </c>
      <c r="B41" s="71" t="s">
        <v>50</v>
      </c>
      <c r="C41" s="36" t="s">
        <v>59</v>
      </c>
      <c r="D41" s="37"/>
      <c r="E41" s="37"/>
      <c r="F41" s="37"/>
      <c r="G41" s="37"/>
      <c r="H41" s="37"/>
      <c r="I41" s="37"/>
      <c r="J41" s="37"/>
      <c r="K41" s="44" t="s">
        <v>69</v>
      </c>
      <c r="L41" s="54" t="s">
        <v>83</v>
      </c>
    </row>
    <row r="42" spans="1:12" x14ac:dyDescent="0.3">
      <c r="A42" s="70"/>
      <c r="B42" s="71"/>
      <c r="C42" s="39" t="s">
        <v>60</v>
      </c>
      <c r="D42" s="37"/>
      <c r="E42" s="45">
        <v>1</v>
      </c>
      <c r="F42" s="37"/>
      <c r="G42" s="37"/>
      <c r="H42" s="37"/>
      <c r="I42" s="37"/>
      <c r="J42" s="37"/>
    </row>
    <row r="43" spans="1:12" x14ac:dyDescent="0.3">
      <c r="A43" s="70"/>
      <c r="B43" s="71"/>
      <c r="C43" s="40" t="s">
        <v>61</v>
      </c>
      <c r="D43" s="37"/>
      <c r="E43" s="37"/>
      <c r="F43" s="37"/>
      <c r="G43" s="37"/>
      <c r="H43" s="37"/>
      <c r="I43" s="37"/>
      <c r="J43" s="37"/>
    </row>
    <row r="44" spans="1:12" ht="27" x14ac:dyDescent="0.3">
      <c r="A44" s="72">
        <v>2020</v>
      </c>
      <c r="B44" s="73" t="s">
        <v>14</v>
      </c>
      <c r="C44" s="51" t="s">
        <v>59</v>
      </c>
      <c r="D44" s="35"/>
      <c r="E44" s="35"/>
      <c r="F44" s="35"/>
      <c r="G44" s="35"/>
      <c r="H44" s="35"/>
      <c r="I44" s="35"/>
      <c r="J44" s="35"/>
      <c r="K44" s="44" t="s">
        <v>68</v>
      </c>
      <c r="L44" s="54" t="s">
        <v>82</v>
      </c>
    </row>
    <row r="45" spans="1:12" x14ac:dyDescent="0.3">
      <c r="A45" s="72"/>
      <c r="B45" s="73"/>
      <c r="C45" s="1" t="s">
        <v>60</v>
      </c>
      <c r="D45" s="35"/>
      <c r="E45" s="35"/>
      <c r="F45" s="45">
        <v>1</v>
      </c>
      <c r="G45" s="35"/>
      <c r="H45" s="35"/>
      <c r="I45" s="35"/>
      <c r="J45" s="35"/>
    </row>
    <row r="46" spans="1:12" x14ac:dyDescent="0.3">
      <c r="A46" s="72"/>
      <c r="B46" s="73"/>
      <c r="C46" s="3" t="s">
        <v>61</v>
      </c>
      <c r="D46" s="35"/>
      <c r="E46" s="35"/>
      <c r="F46" s="35"/>
      <c r="G46" s="35"/>
      <c r="H46" s="35"/>
      <c r="I46" s="35"/>
      <c r="J46" s="35"/>
    </row>
    <row r="47" spans="1:12" ht="27" x14ac:dyDescent="0.3">
      <c r="A47" s="70">
        <v>2020</v>
      </c>
      <c r="B47" s="71" t="s">
        <v>15</v>
      </c>
      <c r="C47" s="36" t="s">
        <v>59</v>
      </c>
      <c r="D47" s="37"/>
      <c r="E47" s="37"/>
      <c r="F47" s="37"/>
      <c r="G47" s="37"/>
      <c r="H47" s="55">
        <v>1</v>
      </c>
      <c r="I47" s="37"/>
      <c r="J47" s="37"/>
      <c r="K47" s="3" t="s">
        <v>67</v>
      </c>
      <c r="L47" s="3" t="s">
        <v>84</v>
      </c>
    </row>
    <row r="48" spans="1:12" x14ac:dyDescent="0.3">
      <c r="A48" s="70"/>
      <c r="B48" s="71"/>
      <c r="C48" s="39" t="s">
        <v>60</v>
      </c>
      <c r="D48" s="37"/>
      <c r="E48" s="37"/>
      <c r="F48" s="37"/>
      <c r="G48" s="37"/>
      <c r="H48" s="37"/>
      <c r="I48" s="37"/>
      <c r="J48" s="37"/>
    </row>
    <row r="49" spans="1:12" x14ac:dyDescent="0.3">
      <c r="A49" s="70"/>
      <c r="B49" s="71"/>
      <c r="C49" s="40" t="s">
        <v>61</v>
      </c>
      <c r="D49" s="37"/>
      <c r="E49" s="37"/>
      <c r="F49" s="37"/>
      <c r="G49" s="37"/>
      <c r="H49" s="56">
        <v>2</v>
      </c>
      <c r="I49" s="37"/>
      <c r="J49" s="37"/>
    </row>
    <row r="50" spans="1:12" ht="27" x14ac:dyDescent="0.3">
      <c r="A50" s="72">
        <v>2020</v>
      </c>
      <c r="B50" s="73" t="s">
        <v>16</v>
      </c>
      <c r="C50" s="52" t="s">
        <v>59</v>
      </c>
      <c r="D50" s="35"/>
      <c r="E50" s="35"/>
      <c r="F50" s="35"/>
      <c r="G50" s="35"/>
      <c r="H50" s="35"/>
      <c r="I50" s="35"/>
      <c r="J50" s="35"/>
      <c r="K50" s="48" t="s">
        <v>66</v>
      </c>
      <c r="L50" s="3" t="s">
        <v>85</v>
      </c>
    </row>
    <row r="51" spans="1:12" x14ac:dyDescent="0.3">
      <c r="A51" s="72"/>
      <c r="B51" s="73"/>
      <c r="C51" s="1" t="s">
        <v>60</v>
      </c>
      <c r="D51" s="35"/>
      <c r="E51" s="35"/>
      <c r="F51" s="53"/>
      <c r="G51" s="35"/>
      <c r="H51" s="35"/>
      <c r="I51" s="35"/>
      <c r="J51" s="35"/>
      <c r="K51" s="44" t="s">
        <v>95</v>
      </c>
    </row>
    <row r="52" spans="1:12" x14ac:dyDescent="0.3">
      <c r="A52" s="72"/>
      <c r="B52" s="73"/>
      <c r="C52" s="3" t="s">
        <v>61</v>
      </c>
      <c r="D52" s="35"/>
      <c r="E52" s="35"/>
      <c r="F52" s="35"/>
      <c r="G52" s="35"/>
      <c r="H52" s="35"/>
      <c r="I52" s="35"/>
      <c r="J52" s="35"/>
    </row>
    <row r="53" spans="1:12" ht="27" x14ac:dyDescent="0.3">
      <c r="A53" s="70">
        <v>2020</v>
      </c>
      <c r="B53" s="71" t="s">
        <v>18</v>
      </c>
      <c r="C53" s="36" t="s">
        <v>59</v>
      </c>
      <c r="D53" s="37"/>
      <c r="E53" s="37"/>
      <c r="F53" s="37"/>
      <c r="G53" s="37"/>
      <c r="H53" s="37"/>
      <c r="I53" s="37"/>
      <c r="J53" s="37"/>
      <c r="K53" s="3" t="s">
        <v>65</v>
      </c>
      <c r="L53" s="3" t="s">
        <v>86</v>
      </c>
    </row>
    <row r="54" spans="1:12" x14ac:dyDescent="0.3">
      <c r="A54" s="70"/>
      <c r="B54" s="71"/>
      <c r="C54" s="39" t="s">
        <v>60</v>
      </c>
      <c r="D54" s="37"/>
      <c r="E54" s="37"/>
      <c r="F54" s="37"/>
      <c r="G54" s="37"/>
      <c r="H54" s="37"/>
      <c r="I54" s="37"/>
      <c r="J54" s="37"/>
      <c r="K54" s="44" t="s">
        <v>95</v>
      </c>
    </row>
    <row r="55" spans="1:12" x14ac:dyDescent="0.3">
      <c r="A55" s="70"/>
      <c r="B55" s="71"/>
      <c r="C55" s="40" t="s">
        <v>61</v>
      </c>
      <c r="D55" s="37"/>
      <c r="E55" s="37"/>
      <c r="F55" s="37"/>
      <c r="G55" s="37"/>
      <c r="H55" s="37"/>
      <c r="I55" s="37"/>
      <c r="J55" s="37"/>
    </row>
    <row r="56" spans="1:12" ht="27" x14ac:dyDescent="0.3">
      <c r="A56" s="72">
        <v>2020</v>
      </c>
      <c r="B56" s="73" t="s">
        <v>20</v>
      </c>
      <c r="C56" s="52" t="s">
        <v>59</v>
      </c>
      <c r="D56" s="35"/>
      <c r="E56" s="35"/>
      <c r="F56" s="35"/>
      <c r="G56" s="35"/>
      <c r="H56" s="35"/>
      <c r="I56" s="35"/>
      <c r="J56" s="35"/>
      <c r="K56" s="48" t="s">
        <v>70</v>
      </c>
      <c r="L56" s="3" t="s">
        <v>87</v>
      </c>
    </row>
    <row r="57" spans="1:12" x14ac:dyDescent="0.3">
      <c r="A57" s="72"/>
      <c r="B57" s="73"/>
      <c r="C57" s="1" t="s">
        <v>60</v>
      </c>
      <c r="D57" s="35"/>
      <c r="E57" s="35"/>
      <c r="F57" s="53"/>
      <c r="G57" s="35"/>
      <c r="H57" s="35"/>
      <c r="I57" s="35"/>
      <c r="J57" s="35"/>
      <c r="K57" s="48"/>
    </row>
    <row r="58" spans="1:12" x14ac:dyDescent="0.3">
      <c r="A58" s="72"/>
      <c r="B58" s="73"/>
      <c r="C58" s="1" t="s">
        <v>96</v>
      </c>
      <c r="D58" s="35">
        <v>1</v>
      </c>
      <c r="E58" s="35"/>
      <c r="F58" s="53"/>
      <c r="G58" s="35"/>
      <c r="H58" s="35"/>
      <c r="I58" s="35"/>
      <c r="J58" s="35"/>
      <c r="K58" s="48"/>
    </row>
    <row r="59" spans="1:12" x14ac:dyDescent="0.3">
      <c r="A59" s="72"/>
      <c r="B59" s="73"/>
      <c r="C59" s="3" t="s">
        <v>61</v>
      </c>
      <c r="D59" s="35">
        <v>1</v>
      </c>
      <c r="E59" s="35"/>
      <c r="F59" s="35"/>
      <c r="G59" s="35"/>
      <c r="H59" s="35"/>
      <c r="I59" s="35"/>
      <c r="J59" s="35"/>
      <c r="K59" s="48"/>
    </row>
    <row r="60" spans="1:12" ht="27" x14ac:dyDescent="0.3">
      <c r="A60" s="70">
        <v>2020</v>
      </c>
      <c r="B60" s="71" t="s">
        <v>22</v>
      </c>
      <c r="C60" s="36" t="s">
        <v>59</v>
      </c>
      <c r="D60" s="37"/>
      <c r="E60" s="37"/>
      <c r="F60" s="37"/>
      <c r="G60" s="37"/>
      <c r="H60" s="37"/>
      <c r="I60" s="37"/>
      <c r="J60" s="37"/>
      <c r="K60" s="3" t="s">
        <v>71</v>
      </c>
      <c r="L60" s="3" t="s">
        <v>88</v>
      </c>
    </row>
    <row r="61" spans="1:12" x14ac:dyDescent="0.3">
      <c r="A61" s="70"/>
      <c r="B61" s="71"/>
      <c r="C61" s="39" t="s">
        <v>60</v>
      </c>
      <c r="D61" s="37"/>
      <c r="E61" s="37"/>
      <c r="F61" s="37"/>
      <c r="G61" s="37"/>
      <c r="H61" s="37"/>
      <c r="I61" s="37"/>
      <c r="J61" s="37"/>
      <c r="K61" s="44" t="s">
        <v>95</v>
      </c>
    </row>
    <row r="62" spans="1:12" x14ac:dyDescent="0.3">
      <c r="A62" s="70"/>
      <c r="B62" s="71"/>
      <c r="C62" s="39" t="s">
        <v>96</v>
      </c>
      <c r="D62" s="37"/>
      <c r="E62" s="37"/>
      <c r="F62" s="37"/>
      <c r="G62" s="37"/>
      <c r="H62" s="37"/>
      <c r="I62" s="37"/>
      <c r="J62" s="37"/>
    </row>
    <row r="63" spans="1:12" x14ac:dyDescent="0.3">
      <c r="A63" s="70"/>
      <c r="B63" s="71"/>
      <c r="C63" s="40" t="s">
        <v>61</v>
      </c>
      <c r="D63" s="37"/>
      <c r="E63" s="37"/>
      <c r="F63" s="37"/>
      <c r="G63" s="37"/>
      <c r="H63" s="37"/>
      <c r="I63" s="37"/>
      <c r="J63" s="37"/>
    </row>
    <row r="64" spans="1:12" ht="27" x14ac:dyDescent="0.3">
      <c r="A64" s="72">
        <v>2020</v>
      </c>
      <c r="B64" s="73" t="s">
        <v>24</v>
      </c>
      <c r="C64" s="52" t="s">
        <v>59</v>
      </c>
      <c r="D64" s="35"/>
      <c r="E64" s="35"/>
      <c r="F64" s="35"/>
      <c r="G64" s="35"/>
      <c r="H64" s="35"/>
      <c r="I64" s="35"/>
      <c r="J64" s="35"/>
      <c r="K64" s="48" t="s">
        <v>72</v>
      </c>
      <c r="L64" s="3" t="s">
        <v>89</v>
      </c>
    </row>
    <row r="65" spans="1:13" x14ac:dyDescent="0.3">
      <c r="A65" s="72"/>
      <c r="B65" s="73"/>
      <c r="C65" s="1" t="s">
        <v>60</v>
      </c>
      <c r="D65" s="35"/>
      <c r="E65" s="35"/>
      <c r="F65" s="53"/>
      <c r="G65" s="35"/>
      <c r="H65" s="35"/>
      <c r="I65" s="35"/>
      <c r="J65" s="35"/>
      <c r="K65" s="3" t="s">
        <v>109</v>
      </c>
    </row>
    <row r="66" spans="1:13" x14ac:dyDescent="0.3">
      <c r="A66" s="72"/>
      <c r="B66" s="73"/>
      <c r="C66" s="1" t="s">
        <v>96</v>
      </c>
      <c r="D66" s="35"/>
      <c r="E66" s="35"/>
      <c r="F66" s="53">
        <v>1</v>
      </c>
      <c r="G66" s="35"/>
      <c r="H66" s="35"/>
      <c r="I66" s="35"/>
      <c r="J66" s="35"/>
    </row>
    <row r="67" spans="1:13" x14ac:dyDescent="0.3">
      <c r="A67" s="72"/>
      <c r="B67" s="73"/>
      <c r="C67" s="3" t="s">
        <v>61</v>
      </c>
      <c r="D67" s="35"/>
      <c r="E67" s="35"/>
      <c r="F67" s="35"/>
      <c r="G67" s="35"/>
      <c r="H67" s="35"/>
      <c r="I67" s="35"/>
      <c r="J67" s="35"/>
    </row>
    <row r="68" spans="1:13" ht="27" x14ac:dyDescent="0.3">
      <c r="A68" s="70">
        <v>2020</v>
      </c>
      <c r="B68" s="71" t="s">
        <v>26</v>
      </c>
      <c r="C68" s="36" t="s">
        <v>59</v>
      </c>
      <c r="D68" s="37"/>
      <c r="E68" s="37"/>
      <c r="F68" s="37"/>
      <c r="G68" s="37"/>
      <c r="H68" s="37"/>
      <c r="I68" s="37"/>
      <c r="J68" s="37"/>
      <c r="K68" s="3" t="s">
        <v>73</v>
      </c>
      <c r="L68" s="44" t="s">
        <v>90</v>
      </c>
    </row>
    <row r="69" spans="1:13" x14ac:dyDescent="0.3">
      <c r="A69" s="70"/>
      <c r="B69" s="71"/>
      <c r="C69" s="39" t="s">
        <v>60</v>
      </c>
      <c r="D69" s="37"/>
      <c r="E69" s="37"/>
      <c r="F69" s="37"/>
      <c r="G69" s="37"/>
      <c r="H69" s="37"/>
      <c r="I69" s="37"/>
      <c r="J69" s="37"/>
      <c r="K69" s="44" t="s">
        <v>110</v>
      </c>
    </row>
    <row r="70" spans="1:13" x14ac:dyDescent="0.3">
      <c r="A70" s="70"/>
      <c r="B70" s="71"/>
      <c r="C70" s="39" t="s">
        <v>96</v>
      </c>
      <c r="D70" s="37"/>
      <c r="E70" s="37"/>
      <c r="F70" s="37"/>
      <c r="G70" s="37"/>
      <c r="H70" s="37"/>
      <c r="I70" s="37"/>
      <c r="J70" s="37"/>
    </row>
    <row r="71" spans="1:13" x14ac:dyDescent="0.3">
      <c r="A71" s="70"/>
      <c r="B71" s="71"/>
      <c r="C71" s="40" t="s">
        <v>61</v>
      </c>
      <c r="D71" s="37"/>
      <c r="E71" s="37"/>
      <c r="F71" s="37"/>
      <c r="G71" s="37"/>
      <c r="H71" s="37"/>
      <c r="I71" s="37"/>
      <c r="J71" s="37"/>
    </row>
    <row r="72" spans="1:13" ht="27" x14ac:dyDescent="0.3">
      <c r="A72" s="72">
        <v>2020</v>
      </c>
      <c r="B72" s="73" t="s">
        <v>28</v>
      </c>
      <c r="C72" s="52" t="s">
        <v>59</v>
      </c>
      <c r="D72" s="35"/>
      <c r="E72" s="35"/>
      <c r="F72" s="35"/>
      <c r="G72" s="35"/>
      <c r="H72" s="35"/>
      <c r="I72" s="35"/>
      <c r="J72" s="35"/>
      <c r="K72" s="48" t="s">
        <v>74</v>
      </c>
      <c r="L72" s="3" t="s">
        <v>91</v>
      </c>
    </row>
    <row r="73" spans="1:13" x14ac:dyDescent="0.3">
      <c r="A73" s="72"/>
      <c r="B73" s="73"/>
      <c r="C73" s="1" t="s">
        <v>60</v>
      </c>
      <c r="D73" s="35"/>
      <c r="E73" s="35"/>
      <c r="F73" s="53"/>
      <c r="G73" s="35"/>
      <c r="H73" s="35"/>
      <c r="I73" s="35"/>
      <c r="J73" s="35"/>
      <c r="K73" s="44" t="s">
        <v>110</v>
      </c>
    </row>
    <row r="74" spans="1:13" x14ac:dyDescent="0.3">
      <c r="A74" s="72"/>
      <c r="B74" s="73"/>
      <c r="C74" s="1" t="s">
        <v>96</v>
      </c>
      <c r="D74" s="35"/>
      <c r="E74" s="35"/>
      <c r="F74" s="53"/>
      <c r="G74" s="35"/>
      <c r="H74" s="35"/>
      <c r="I74" s="35"/>
      <c r="J74" s="35"/>
    </row>
    <row r="75" spans="1:13" x14ac:dyDescent="0.3">
      <c r="A75" s="72"/>
      <c r="B75" s="73"/>
      <c r="C75" s="3" t="s">
        <v>61</v>
      </c>
      <c r="D75" s="35"/>
      <c r="E75" s="35"/>
      <c r="F75" s="35"/>
      <c r="G75" s="35"/>
      <c r="H75" s="35"/>
      <c r="I75" s="35"/>
      <c r="J75" s="35"/>
    </row>
    <row r="76" spans="1:13" ht="27" x14ac:dyDescent="0.3">
      <c r="A76" s="74">
        <v>2020</v>
      </c>
      <c r="B76" s="75" t="s">
        <v>30</v>
      </c>
      <c r="C76" s="36" t="s">
        <v>59</v>
      </c>
      <c r="D76" s="37"/>
      <c r="E76" s="37"/>
      <c r="F76" s="37"/>
      <c r="G76" s="37"/>
      <c r="H76" s="37">
        <v>1</v>
      </c>
      <c r="I76" s="37"/>
      <c r="J76" s="37"/>
      <c r="K76" s="66" t="s">
        <v>75</v>
      </c>
      <c r="L76" s="3" t="s">
        <v>92</v>
      </c>
      <c r="M76" s="66" t="s">
        <v>90</v>
      </c>
    </row>
    <row r="77" spans="1:13" x14ac:dyDescent="0.3">
      <c r="A77" s="74"/>
      <c r="B77" s="75"/>
      <c r="C77" s="39" t="s">
        <v>60</v>
      </c>
      <c r="D77" s="37"/>
      <c r="E77" s="37"/>
      <c r="F77" s="37"/>
      <c r="G77" s="37"/>
      <c r="H77" s="37"/>
      <c r="I77" s="37"/>
      <c r="J77" s="37"/>
    </row>
    <row r="78" spans="1:13" x14ac:dyDescent="0.3">
      <c r="A78" s="74"/>
      <c r="B78" s="75"/>
      <c r="C78" s="39" t="s">
        <v>96</v>
      </c>
      <c r="D78" s="37">
        <v>1</v>
      </c>
      <c r="E78" s="37"/>
      <c r="F78" s="37"/>
      <c r="G78" s="37"/>
      <c r="H78" s="37"/>
      <c r="I78" s="37"/>
      <c r="J78" s="37"/>
    </row>
    <row r="79" spans="1:13" x14ac:dyDescent="0.3">
      <c r="A79" s="74"/>
      <c r="B79" s="75"/>
      <c r="C79" s="40" t="s">
        <v>61</v>
      </c>
      <c r="D79" s="37"/>
      <c r="E79" s="37"/>
      <c r="F79" s="37"/>
      <c r="G79" s="37"/>
      <c r="H79" s="37"/>
      <c r="I79" s="37"/>
      <c r="J79" s="37"/>
    </row>
    <row r="80" spans="1:13" ht="27" x14ac:dyDescent="0.3">
      <c r="A80" s="72">
        <v>2020</v>
      </c>
      <c r="B80" s="73" t="s">
        <v>32</v>
      </c>
      <c r="C80" s="52" t="s">
        <v>59</v>
      </c>
      <c r="D80" s="35"/>
      <c r="E80" s="35"/>
      <c r="F80" s="35"/>
      <c r="G80" s="35"/>
      <c r="H80" s="35"/>
      <c r="I80" s="35"/>
      <c r="J80" s="35"/>
      <c r="K80" s="48" t="s">
        <v>76</v>
      </c>
      <c r="L80" s="3" t="s">
        <v>93</v>
      </c>
      <c r="M80" s="3" t="s">
        <v>91</v>
      </c>
    </row>
    <row r="81" spans="1:12" x14ac:dyDescent="0.3">
      <c r="A81" s="72"/>
      <c r="B81" s="73"/>
      <c r="C81" s="1" t="s">
        <v>60</v>
      </c>
      <c r="D81" s="35"/>
      <c r="E81" s="35"/>
      <c r="F81" s="53"/>
      <c r="G81" s="35"/>
      <c r="H81" s="35"/>
      <c r="I81" s="35"/>
      <c r="J81" s="35"/>
    </row>
    <row r="82" spans="1:12" x14ac:dyDescent="0.3">
      <c r="A82" s="72"/>
      <c r="B82" s="73"/>
      <c r="C82" s="1" t="s">
        <v>96</v>
      </c>
      <c r="D82" s="35"/>
      <c r="E82" s="35"/>
      <c r="F82" s="53"/>
      <c r="G82" s="35"/>
      <c r="H82" s="35"/>
      <c r="I82" s="35"/>
      <c r="J82" s="35"/>
    </row>
    <row r="83" spans="1:12" x14ac:dyDescent="0.3">
      <c r="A83" s="72"/>
      <c r="B83" s="73"/>
      <c r="C83" s="3" t="s">
        <v>61</v>
      </c>
      <c r="D83" s="35"/>
      <c r="E83" s="35"/>
      <c r="F83" s="35"/>
      <c r="G83" s="35"/>
      <c r="H83" s="35"/>
      <c r="I83" s="35"/>
      <c r="J83" s="35"/>
    </row>
    <row r="84" spans="1:12" ht="27" x14ac:dyDescent="0.3">
      <c r="A84" s="70">
        <v>2020</v>
      </c>
      <c r="B84" s="71" t="s">
        <v>34</v>
      </c>
      <c r="C84" s="36" t="s">
        <v>59</v>
      </c>
      <c r="D84" s="37"/>
      <c r="E84" s="37"/>
      <c r="F84" s="37"/>
      <c r="G84" s="37"/>
      <c r="H84" s="37"/>
      <c r="I84" s="37"/>
      <c r="J84" s="37"/>
      <c r="K84" s="3" t="s">
        <v>69</v>
      </c>
      <c r="L84" s="3" t="s">
        <v>94</v>
      </c>
    </row>
    <row r="85" spans="1:12" x14ac:dyDescent="0.3">
      <c r="A85" s="70"/>
      <c r="B85" s="71"/>
      <c r="C85" s="39" t="s">
        <v>60</v>
      </c>
      <c r="D85" s="37"/>
      <c r="E85" s="37"/>
      <c r="F85" s="37"/>
      <c r="G85" s="37"/>
      <c r="H85" s="37"/>
      <c r="I85" s="37"/>
      <c r="J85" s="37"/>
    </row>
    <row r="86" spans="1:12" x14ac:dyDescent="0.3">
      <c r="A86" s="70"/>
      <c r="B86" s="71"/>
      <c r="C86" s="39" t="s">
        <v>96</v>
      </c>
      <c r="D86" s="37"/>
      <c r="E86" s="37"/>
      <c r="F86" s="37"/>
      <c r="G86" s="37"/>
      <c r="H86" s="37"/>
      <c r="I86" s="37"/>
      <c r="J86" s="37"/>
    </row>
    <row r="87" spans="1:12" x14ac:dyDescent="0.3">
      <c r="A87" s="70"/>
      <c r="B87" s="71"/>
      <c r="C87" s="40" t="s">
        <v>61</v>
      </c>
      <c r="D87" s="37"/>
      <c r="E87" s="37"/>
      <c r="F87" s="37"/>
      <c r="G87" s="37"/>
      <c r="H87" s="37"/>
      <c r="I87" s="37"/>
      <c r="J87" s="37"/>
    </row>
    <row r="88" spans="1:12" ht="25.5" x14ac:dyDescent="0.3">
      <c r="A88" s="77">
        <v>2021</v>
      </c>
      <c r="B88" s="78" t="s">
        <v>14</v>
      </c>
      <c r="C88" s="62" t="s">
        <v>59</v>
      </c>
      <c r="D88" s="63"/>
      <c r="E88" s="63"/>
      <c r="F88" s="63"/>
      <c r="G88" s="63"/>
      <c r="H88" s="63"/>
      <c r="I88" s="63"/>
      <c r="J88" s="63"/>
      <c r="K88" s="3" t="s">
        <v>68</v>
      </c>
      <c r="L88" s="3" t="s">
        <v>97</v>
      </c>
    </row>
    <row r="89" spans="1:12" x14ac:dyDescent="0.3">
      <c r="A89" s="77"/>
      <c r="B89" s="78"/>
      <c r="C89" s="64" t="s">
        <v>60</v>
      </c>
      <c r="D89" s="63"/>
      <c r="E89" s="63"/>
      <c r="F89" s="63"/>
      <c r="G89" s="63"/>
      <c r="H89" s="63"/>
      <c r="I89" s="63"/>
      <c r="J89" s="63"/>
    </row>
    <row r="90" spans="1:12" x14ac:dyDescent="0.3">
      <c r="A90" s="77"/>
      <c r="B90" s="78"/>
      <c r="C90" s="64" t="s">
        <v>96</v>
      </c>
      <c r="D90" s="63"/>
      <c r="E90" s="63"/>
      <c r="F90" s="63"/>
      <c r="G90" s="63"/>
      <c r="H90" s="63"/>
      <c r="I90" s="63"/>
      <c r="J90" s="63"/>
    </row>
    <row r="91" spans="1:12" x14ac:dyDescent="0.3">
      <c r="A91" s="77"/>
      <c r="B91" s="78"/>
      <c r="C91" s="65" t="s">
        <v>61</v>
      </c>
      <c r="D91" s="63"/>
      <c r="E91" s="63"/>
      <c r="F91" s="63"/>
      <c r="G91" s="63"/>
      <c r="H91" s="63"/>
      <c r="I91" s="63"/>
      <c r="J91" s="63"/>
    </row>
    <row r="92" spans="1:12" ht="27" x14ac:dyDescent="0.3">
      <c r="A92" s="79">
        <v>2021</v>
      </c>
      <c r="B92" s="80" t="s">
        <v>15</v>
      </c>
      <c r="C92" s="58" t="s">
        <v>59</v>
      </c>
      <c r="D92" s="59"/>
      <c r="E92" s="59"/>
      <c r="F92" s="59"/>
      <c r="G92" s="59"/>
      <c r="H92" s="59"/>
      <c r="I92" s="59"/>
      <c r="J92" s="59"/>
      <c r="K92" s="3" t="s">
        <v>67</v>
      </c>
      <c r="L92" s="3" t="s">
        <v>98</v>
      </c>
    </row>
    <row r="93" spans="1:12" x14ac:dyDescent="0.3">
      <c r="A93" s="79"/>
      <c r="B93" s="80"/>
      <c r="C93" s="60" t="s">
        <v>60</v>
      </c>
      <c r="D93" s="59"/>
      <c r="E93" s="59"/>
      <c r="F93" s="59"/>
      <c r="G93" s="59"/>
      <c r="H93" s="59"/>
      <c r="I93" s="59"/>
      <c r="J93" s="59"/>
    </row>
    <row r="94" spans="1:12" x14ac:dyDescent="0.3">
      <c r="A94" s="79"/>
      <c r="B94" s="80"/>
      <c r="C94" s="60" t="s">
        <v>96</v>
      </c>
      <c r="D94" s="59"/>
      <c r="E94" s="59"/>
      <c r="F94" s="59"/>
      <c r="G94" s="59"/>
      <c r="H94" s="59"/>
      <c r="I94" s="59"/>
      <c r="J94" s="59"/>
    </row>
    <row r="95" spans="1:12" x14ac:dyDescent="0.3">
      <c r="A95" s="79"/>
      <c r="B95" s="80"/>
      <c r="C95" s="61" t="s">
        <v>61</v>
      </c>
      <c r="D95" s="59"/>
      <c r="E95" s="59"/>
      <c r="F95" s="59"/>
      <c r="G95" s="59"/>
      <c r="H95" s="59"/>
      <c r="I95" s="59"/>
      <c r="J95" s="59"/>
    </row>
    <row r="96" spans="1:12" ht="27" x14ac:dyDescent="0.3">
      <c r="A96" s="72">
        <v>2021</v>
      </c>
      <c r="B96" s="73" t="s">
        <v>16</v>
      </c>
      <c r="C96" s="57" t="s">
        <v>59</v>
      </c>
      <c r="D96" s="35"/>
      <c r="E96" s="35"/>
      <c r="F96" s="35"/>
      <c r="G96" s="35"/>
      <c r="H96" s="35"/>
      <c r="I96" s="35"/>
      <c r="J96" s="35"/>
      <c r="K96" s="3" t="s">
        <v>66</v>
      </c>
      <c r="L96" s="3" t="s">
        <v>99</v>
      </c>
    </row>
    <row r="97" spans="1:12" x14ac:dyDescent="0.3">
      <c r="A97" s="72"/>
      <c r="B97" s="73"/>
      <c r="C97" s="1" t="s">
        <v>60</v>
      </c>
      <c r="D97" s="35"/>
      <c r="E97" s="35"/>
      <c r="F97" s="53"/>
      <c r="G97" s="35"/>
      <c r="H97" s="35"/>
      <c r="I97" s="35"/>
      <c r="J97" s="35"/>
    </row>
    <row r="98" spans="1:12" x14ac:dyDescent="0.3">
      <c r="A98" s="72"/>
      <c r="B98" s="73"/>
      <c r="C98" s="1" t="s">
        <v>96</v>
      </c>
      <c r="D98" s="35"/>
      <c r="E98" s="35"/>
      <c r="F98" s="53"/>
      <c r="G98" s="35"/>
      <c r="H98" s="35"/>
      <c r="I98" s="35"/>
      <c r="J98" s="35"/>
    </row>
    <row r="99" spans="1:12" x14ac:dyDescent="0.3">
      <c r="A99" s="72"/>
      <c r="B99" s="73"/>
      <c r="C99" s="3" t="s">
        <v>61</v>
      </c>
      <c r="D99" s="35"/>
      <c r="E99" s="35"/>
      <c r="F99" s="35"/>
      <c r="G99" s="35"/>
      <c r="H99" s="35"/>
      <c r="I99" s="35"/>
      <c r="J99" s="35"/>
    </row>
    <row r="100" spans="1:12" ht="27" x14ac:dyDescent="0.3">
      <c r="A100" s="79">
        <v>2021</v>
      </c>
      <c r="B100" s="80" t="s">
        <v>18</v>
      </c>
      <c r="C100" s="58" t="s">
        <v>59</v>
      </c>
      <c r="D100" s="59"/>
      <c r="E100" s="59"/>
      <c r="F100" s="59"/>
      <c r="G100" s="59"/>
      <c r="H100" s="59"/>
      <c r="I100" s="59"/>
      <c r="J100" s="59"/>
      <c r="K100" s="3" t="s">
        <v>65</v>
      </c>
      <c r="L100" s="3" t="s">
        <v>100</v>
      </c>
    </row>
    <row r="101" spans="1:12" x14ac:dyDescent="0.3">
      <c r="A101" s="79"/>
      <c r="B101" s="80"/>
      <c r="C101" s="60" t="s">
        <v>60</v>
      </c>
      <c r="D101" s="59"/>
      <c r="E101" s="59"/>
      <c r="F101" s="59"/>
      <c r="G101" s="59"/>
      <c r="H101" s="59"/>
      <c r="I101" s="59"/>
      <c r="J101" s="59"/>
    </row>
    <row r="102" spans="1:12" x14ac:dyDescent="0.3">
      <c r="A102" s="79"/>
      <c r="B102" s="80"/>
      <c r="C102" s="60" t="s">
        <v>96</v>
      </c>
      <c r="D102" s="59"/>
      <c r="E102" s="59"/>
      <c r="F102" s="59"/>
      <c r="G102" s="59"/>
      <c r="H102" s="59"/>
      <c r="I102" s="59"/>
      <c r="J102" s="59"/>
    </row>
    <row r="103" spans="1:12" x14ac:dyDescent="0.3">
      <c r="A103" s="79"/>
      <c r="B103" s="80"/>
      <c r="C103" s="61" t="s">
        <v>61</v>
      </c>
      <c r="D103" s="59"/>
      <c r="E103" s="59"/>
      <c r="F103" s="59"/>
      <c r="G103" s="59"/>
      <c r="H103" s="59"/>
      <c r="I103" s="59"/>
      <c r="J103" s="59"/>
    </row>
    <row r="104" spans="1:12" ht="27" x14ac:dyDescent="0.3">
      <c r="A104" s="72">
        <v>2021</v>
      </c>
      <c r="B104" s="73" t="s">
        <v>20</v>
      </c>
      <c r="C104" s="57" t="s">
        <v>59</v>
      </c>
      <c r="D104" s="35"/>
      <c r="E104" s="35"/>
      <c r="F104" s="35"/>
      <c r="G104" s="35"/>
      <c r="H104" s="35"/>
      <c r="I104" s="35"/>
      <c r="J104" s="35"/>
      <c r="K104" s="3" t="s">
        <v>70</v>
      </c>
      <c r="L104" s="3" t="s">
        <v>101</v>
      </c>
    </row>
    <row r="105" spans="1:12" x14ac:dyDescent="0.3">
      <c r="A105" s="72"/>
      <c r="B105" s="73"/>
      <c r="C105" s="1" t="s">
        <v>60</v>
      </c>
      <c r="D105" s="35"/>
      <c r="E105" s="35"/>
      <c r="F105" s="53"/>
      <c r="G105" s="35"/>
      <c r="H105" s="35"/>
      <c r="I105" s="35"/>
      <c r="J105" s="35"/>
    </row>
    <row r="106" spans="1:12" x14ac:dyDescent="0.3">
      <c r="A106" s="72"/>
      <c r="B106" s="73"/>
      <c r="C106" s="1" t="s">
        <v>96</v>
      </c>
      <c r="D106" s="35"/>
      <c r="E106" s="35"/>
      <c r="F106" s="53"/>
      <c r="G106" s="35"/>
      <c r="H106" s="35"/>
      <c r="I106" s="35"/>
      <c r="J106" s="35"/>
    </row>
    <row r="107" spans="1:12" x14ac:dyDescent="0.3">
      <c r="A107" s="72"/>
      <c r="B107" s="73"/>
      <c r="C107" s="3" t="s">
        <v>61</v>
      </c>
      <c r="D107" s="35"/>
      <c r="E107" s="35"/>
      <c r="F107" s="35"/>
      <c r="G107" s="35"/>
      <c r="H107" s="35"/>
      <c r="I107" s="35"/>
      <c r="J107" s="35"/>
    </row>
    <row r="108" spans="1:12" ht="27" x14ac:dyDescent="0.3">
      <c r="A108" s="79">
        <v>2021</v>
      </c>
      <c r="B108" s="80" t="s">
        <v>22</v>
      </c>
      <c r="C108" s="58" t="s">
        <v>59</v>
      </c>
      <c r="D108" s="59"/>
      <c r="E108" s="59"/>
      <c r="F108" s="59"/>
      <c r="G108" s="59"/>
      <c r="H108" s="59"/>
      <c r="I108" s="59"/>
      <c r="J108" s="59"/>
      <c r="K108" s="3" t="s">
        <v>71</v>
      </c>
      <c r="L108" s="3" t="s">
        <v>102</v>
      </c>
    </row>
    <row r="109" spans="1:12" x14ac:dyDescent="0.3">
      <c r="A109" s="79"/>
      <c r="B109" s="80"/>
      <c r="C109" s="60" t="s">
        <v>60</v>
      </c>
      <c r="D109" s="59"/>
      <c r="E109" s="59"/>
      <c r="F109" s="59"/>
      <c r="G109" s="59"/>
      <c r="H109" s="59"/>
      <c r="I109" s="59"/>
      <c r="J109" s="59"/>
    </row>
    <row r="110" spans="1:12" x14ac:dyDescent="0.3">
      <c r="A110" s="79"/>
      <c r="B110" s="80"/>
      <c r="C110" s="60" t="s">
        <v>96</v>
      </c>
      <c r="D110" s="59"/>
      <c r="E110" s="59"/>
      <c r="F110" s="59"/>
      <c r="G110" s="59"/>
      <c r="H110" s="59"/>
      <c r="I110" s="59"/>
      <c r="J110" s="59"/>
    </row>
    <row r="111" spans="1:12" x14ac:dyDescent="0.3">
      <c r="A111" s="79"/>
      <c r="B111" s="80"/>
      <c r="C111" s="61" t="s">
        <v>61</v>
      </c>
      <c r="D111" s="59"/>
      <c r="E111" s="59"/>
      <c r="F111" s="59"/>
      <c r="G111" s="59"/>
      <c r="H111" s="59"/>
      <c r="I111" s="59"/>
      <c r="J111" s="59"/>
    </row>
    <row r="112" spans="1:12" ht="27" x14ac:dyDescent="0.3">
      <c r="A112" s="72">
        <v>2021</v>
      </c>
      <c r="B112" s="73" t="s">
        <v>24</v>
      </c>
      <c r="C112" s="57" t="s">
        <v>59</v>
      </c>
      <c r="D112" s="35"/>
      <c r="E112" s="35"/>
      <c r="F112" s="35"/>
      <c r="G112" s="35"/>
      <c r="H112" s="35"/>
      <c r="I112" s="35"/>
      <c r="J112" s="35"/>
      <c r="K112" s="3" t="s">
        <v>72</v>
      </c>
      <c r="L112" s="3" t="s">
        <v>103</v>
      </c>
    </row>
    <row r="113" spans="1:12" x14ac:dyDescent="0.3">
      <c r="A113" s="72"/>
      <c r="B113" s="73"/>
      <c r="C113" s="1" t="s">
        <v>60</v>
      </c>
      <c r="D113" s="35"/>
      <c r="E113" s="35"/>
      <c r="F113" s="53"/>
      <c r="G113" s="35"/>
      <c r="H113" s="35"/>
      <c r="I113" s="35"/>
      <c r="J113" s="35"/>
    </row>
    <row r="114" spans="1:12" x14ac:dyDescent="0.3">
      <c r="A114" s="72"/>
      <c r="B114" s="73"/>
      <c r="C114" s="1" t="s">
        <v>96</v>
      </c>
      <c r="D114" s="35"/>
      <c r="E114" s="35"/>
      <c r="F114" s="53"/>
      <c r="G114" s="35"/>
      <c r="H114" s="35"/>
      <c r="I114" s="35"/>
      <c r="J114" s="35"/>
    </row>
    <row r="115" spans="1:12" x14ac:dyDescent="0.3">
      <c r="A115" s="72"/>
      <c r="B115" s="73"/>
      <c r="C115" s="3" t="s">
        <v>61</v>
      </c>
      <c r="D115" s="35"/>
      <c r="E115" s="35"/>
      <c r="F115" s="35"/>
      <c r="G115" s="35"/>
      <c r="H115" s="35"/>
      <c r="I115" s="35"/>
      <c r="J115" s="35"/>
    </row>
    <row r="116" spans="1:12" ht="27" x14ac:dyDescent="0.3">
      <c r="A116" s="79">
        <v>2021</v>
      </c>
      <c r="B116" s="80" t="s">
        <v>26</v>
      </c>
      <c r="C116" s="58" t="s">
        <v>59</v>
      </c>
      <c r="D116" s="59"/>
      <c r="E116" s="59"/>
      <c r="F116" s="59"/>
      <c r="G116" s="59"/>
      <c r="H116" s="59"/>
      <c r="I116" s="59"/>
      <c r="J116" s="59"/>
      <c r="K116" s="3" t="s">
        <v>73</v>
      </c>
      <c r="L116" s="3" t="s">
        <v>104</v>
      </c>
    </row>
    <row r="117" spans="1:12" x14ac:dyDescent="0.3">
      <c r="A117" s="79"/>
      <c r="B117" s="80"/>
      <c r="C117" s="60" t="s">
        <v>60</v>
      </c>
      <c r="D117" s="59"/>
      <c r="E117" s="59"/>
      <c r="F117" s="59"/>
      <c r="G117" s="59"/>
      <c r="H117" s="59"/>
      <c r="I117" s="59"/>
      <c r="J117" s="59"/>
    </row>
    <row r="118" spans="1:12" x14ac:dyDescent="0.3">
      <c r="A118" s="79"/>
      <c r="B118" s="80"/>
      <c r="C118" s="60" t="s">
        <v>96</v>
      </c>
      <c r="D118" s="59"/>
      <c r="E118" s="59"/>
      <c r="F118" s="59"/>
      <c r="G118" s="59"/>
      <c r="H118" s="59"/>
      <c r="I118" s="59"/>
      <c r="J118" s="59"/>
    </row>
    <row r="119" spans="1:12" x14ac:dyDescent="0.3">
      <c r="A119" s="79"/>
      <c r="B119" s="80"/>
      <c r="C119" s="61" t="s">
        <v>61</v>
      </c>
      <c r="D119" s="59"/>
      <c r="E119" s="59"/>
      <c r="F119" s="59"/>
      <c r="G119" s="59"/>
      <c r="H119" s="59"/>
      <c r="I119" s="59"/>
      <c r="J119" s="59"/>
    </row>
    <row r="120" spans="1:12" ht="27" x14ac:dyDescent="0.3">
      <c r="A120" s="72">
        <v>2021</v>
      </c>
      <c r="B120" s="73" t="s">
        <v>28</v>
      </c>
      <c r="C120" s="57" t="s">
        <v>59</v>
      </c>
      <c r="D120" s="35"/>
      <c r="E120" s="35"/>
      <c r="F120" s="35"/>
      <c r="G120" s="35"/>
      <c r="H120" s="35"/>
      <c r="I120" s="35"/>
      <c r="J120" s="35"/>
      <c r="K120" s="3" t="s">
        <v>74</v>
      </c>
      <c r="L120" s="3" t="s">
        <v>105</v>
      </c>
    </row>
    <row r="121" spans="1:12" x14ac:dyDescent="0.3">
      <c r="A121" s="72"/>
      <c r="B121" s="73"/>
      <c r="C121" s="1" t="s">
        <v>60</v>
      </c>
      <c r="D121" s="35"/>
      <c r="E121" s="35"/>
      <c r="F121" s="53"/>
      <c r="G121" s="35"/>
      <c r="H121" s="35"/>
      <c r="I121" s="35"/>
      <c r="J121" s="35"/>
    </row>
    <row r="122" spans="1:12" x14ac:dyDescent="0.3">
      <c r="A122" s="72"/>
      <c r="B122" s="73"/>
      <c r="C122" s="1" t="s">
        <v>96</v>
      </c>
      <c r="D122" s="35"/>
      <c r="E122" s="35"/>
      <c r="F122" s="53"/>
      <c r="G122" s="35"/>
      <c r="H122" s="35"/>
      <c r="I122" s="35"/>
      <c r="J122" s="35"/>
    </row>
    <row r="123" spans="1:12" x14ac:dyDescent="0.3">
      <c r="A123" s="72"/>
      <c r="B123" s="73"/>
      <c r="C123" s="3" t="s">
        <v>61</v>
      </c>
      <c r="D123" s="35"/>
      <c r="E123" s="35"/>
      <c r="F123" s="35"/>
      <c r="G123" s="35"/>
      <c r="H123" s="35"/>
      <c r="I123" s="35"/>
      <c r="J123" s="35"/>
    </row>
    <row r="124" spans="1:12" ht="27" x14ac:dyDescent="0.3">
      <c r="A124" s="79">
        <v>2021</v>
      </c>
      <c r="B124" s="80" t="s">
        <v>30</v>
      </c>
      <c r="C124" s="58" t="s">
        <v>59</v>
      </c>
      <c r="D124" s="59"/>
      <c r="E124" s="59"/>
      <c r="F124" s="59"/>
      <c r="G124" s="59"/>
      <c r="H124" s="59"/>
      <c r="I124" s="59"/>
      <c r="J124" s="59"/>
      <c r="K124" s="3" t="s">
        <v>75</v>
      </c>
      <c r="L124" s="3" t="s">
        <v>106</v>
      </c>
    </row>
    <row r="125" spans="1:12" x14ac:dyDescent="0.3">
      <c r="A125" s="79"/>
      <c r="B125" s="80"/>
      <c r="C125" s="60" t="s">
        <v>60</v>
      </c>
      <c r="D125" s="59"/>
      <c r="E125" s="59"/>
      <c r="F125" s="59"/>
      <c r="G125" s="59"/>
      <c r="H125" s="59"/>
      <c r="I125" s="59"/>
      <c r="J125" s="59"/>
    </row>
    <row r="126" spans="1:12" x14ac:dyDescent="0.3">
      <c r="A126" s="79"/>
      <c r="B126" s="80"/>
      <c r="C126" s="60" t="s">
        <v>96</v>
      </c>
      <c r="D126" s="59"/>
      <c r="E126" s="59"/>
      <c r="F126" s="59"/>
      <c r="G126" s="59"/>
      <c r="H126" s="59"/>
      <c r="I126" s="59"/>
      <c r="J126" s="59"/>
    </row>
    <row r="127" spans="1:12" x14ac:dyDescent="0.3">
      <c r="A127" s="79"/>
      <c r="B127" s="80"/>
      <c r="C127" s="61" t="s">
        <v>61</v>
      </c>
      <c r="D127" s="59"/>
      <c r="E127" s="59"/>
      <c r="F127" s="59"/>
      <c r="G127" s="59"/>
      <c r="H127" s="59"/>
      <c r="I127" s="59"/>
      <c r="J127" s="59"/>
    </row>
    <row r="128" spans="1:12" ht="27" x14ac:dyDescent="0.3">
      <c r="A128" s="72">
        <v>2021</v>
      </c>
      <c r="B128" s="73" t="s">
        <v>32</v>
      </c>
      <c r="C128" s="57" t="s">
        <v>59</v>
      </c>
      <c r="D128" s="35"/>
      <c r="E128" s="35"/>
      <c r="F128" s="35"/>
      <c r="G128" s="35"/>
      <c r="H128" s="35"/>
      <c r="I128" s="35"/>
      <c r="J128" s="35"/>
      <c r="K128" s="3" t="s">
        <v>76</v>
      </c>
      <c r="L128" s="3" t="s">
        <v>107</v>
      </c>
    </row>
    <row r="129" spans="1:12" x14ac:dyDescent="0.3">
      <c r="A129" s="72"/>
      <c r="B129" s="73"/>
      <c r="C129" s="1" t="s">
        <v>60</v>
      </c>
      <c r="D129" s="35"/>
      <c r="E129" s="35"/>
      <c r="F129" s="53"/>
      <c r="G129" s="35"/>
      <c r="H129" s="35"/>
      <c r="I129" s="35"/>
      <c r="J129" s="35"/>
    </row>
    <row r="130" spans="1:12" x14ac:dyDescent="0.3">
      <c r="A130" s="72"/>
      <c r="B130" s="73"/>
      <c r="C130" s="1" t="s">
        <v>96</v>
      </c>
      <c r="D130" s="35"/>
      <c r="E130" s="35"/>
      <c r="F130" s="53"/>
      <c r="G130" s="35"/>
      <c r="H130" s="35"/>
      <c r="I130" s="35"/>
      <c r="J130" s="35"/>
    </row>
    <row r="131" spans="1:12" x14ac:dyDescent="0.3">
      <c r="A131" s="72"/>
      <c r="B131" s="73"/>
      <c r="C131" s="3" t="s">
        <v>61</v>
      </c>
      <c r="D131" s="35"/>
      <c r="E131" s="35"/>
      <c r="F131" s="35"/>
      <c r="G131" s="35"/>
      <c r="H131" s="35"/>
      <c r="I131" s="35"/>
      <c r="J131" s="35"/>
    </row>
    <row r="132" spans="1:12" ht="27" x14ac:dyDescent="0.3">
      <c r="A132" s="79">
        <v>2021</v>
      </c>
      <c r="B132" s="80" t="s">
        <v>34</v>
      </c>
      <c r="C132" s="58" t="s">
        <v>59</v>
      </c>
      <c r="D132" s="59"/>
      <c r="E132" s="59"/>
      <c r="F132" s="59"/>
      <c r="G132" s="59"/>
      <c r="H132" s="59"/>
      <c r="I132" s="59"/>
      <c r="J132" s="59"/>
      <c r="K132" s="3" t="s">
        <v>69</v>
      </c>
      <c r="L132" s="3" t="s">
        <v>108</v>
      </c>
    </row>
    <row r="133" spans="1:12" x14ac:dyDescent="0.3">
      <c r="A133" s="79"/>
      <c r="B133" s="80"/>
      <c r="C133" s="60" t="s">
        <v>60</v>
      </c>
      <c r="D133" s="59"/>
      <c r="E133" s="59"/>
      <c r="F133" s="59"/>
      <c r="G133" s="59"/>
      <c r="H133" s="59"/>
      <c r="I133" s="59"/>
      <c r="J133" s="59"/>
    </row>
    <row r="134" spans="1:12" x14ac:dyDescent="0.3">
      <c r="A134" s="79"/>
      <c r="B134" s="80"/>
      <c r="C134" s="60" t="s">
        <v>96</v>
      </c>
      <c r="D134" s="59"/>
      <c r="E134" s="59"/>
      <c r="F134" s="59"/>
      <c r="G134" s="59"/>
      <c r="H134" s="59"/>
      <c r="I134" s="59"/>
      <c r="J134" s="59"/>
    </row>
    <row r="135" spans="1:12" x14ac:dyDescent="0.3">
      <c r="A135" s="79"/>
      <c r="B135" s="80"/>
      <c r="C135" s="61" t="s">
        <v>61</v>
      </c>
      <c r="D135" s="59"/>
      <c r="E135" s="59"/>
      <c r="F135" s="59"/>
      <c r="G135" s="59"/>
      <c r="H135" s="59"/>
      <c r="I135" s="59"/>
      <c r="J135" s="59"/>
    </row>
  </sheetData>
  <mergeCells count="76">
    <mergeCell ref="A124:A127"/>
    <mergeCell ref="B124:B127"/>
    <mergeCell ref="A128:A131"/>
    <mergeCell ref="B128:B131"/>
    <mergeCell ref="A132:A135"/>
    <mergeCell ref="B132:B135"/>
    <mergeCell ref="A112:A115"/>
    <mergeCell ref="B112:B115"/>
    <mergeCell ref="A116:A119"/>
    <mergeCell ref="B116:B119"/>
    <mergeCell ref="A120:A123"/>
    <mergeCell ref="B120:B123"/>
    <mergeCell ref="A100:A103"/>
    <mergeCell ref="B100:B103"/>
    <mergeCell ref="A104:A107"/>
    <mergeCell ref="B104:B107"/>
    <mergeCell ref="A108:A111"/>
    <mergeCell ref="B108:B111"/>
    <mergeCell ref="A88:A91"/>
    <mergeCell ref="B88:B91"/>
    <mergeCell ref="A92:A95"/>
    <mergeCell ref="B92:B95"/>
    <mergeCell ref="A96:A99"/>
    <mergeCell ref="B96:B99"/>
    <mergeCell ref="A2:A4"/>
    <mergeCell ref="A5:A7"/>
    <mergeCell ref="B35:B37"/>
    <mergeCell ref="B38:B40"/>
    <mergeCell ref="B41:B43"/>
    <mergeCell ref="A8:A10"/>
    <mergeCell ref="A11:A13"/>
    <mergeCell ref="A14:A16"/>
    <mergeCell ref="A17:A19"/>
    <mergeCell ref="A20:A22"/>
    <mergeCell ref="A23:A25"/>
    <mergeCell ref="A26:A28"/>
    <mergeCell ref="B17:B19"/>
    <mergeCell ref="B20:B22"/>
    <mergeCell ref="B23:B25"/>
    <mergeCell ref="B26:B28"/>
    <mergeCell ref="B2:B4"/>
    <mergeCell ref="B5:B7"/>
    <mergeCell ref="B8:B10"/>
    <mergeCell ref="B11:B13"/>
    <mergeCell ref="B14:B16"/>
    <mergeCell ref="A44:A46"/>
    <mergeCell ref="B44:B46"/>
    <mergeCell ref="A47:A49"/>
    <mergeCell ref="B47:B49"/>
    <mergeCell ref="B29:B31"/>
    <mergeCell ref="B32:B34"/>
    <mergeCell ref="A29:A31"/>
    <mergeCell ref="A32:A34"/>
    <mergeCell ref="A35:A37"/>
    <mergeCell ref="A38:A40"/>
    <mergeCell ref="A41:A43"/>
    <mergeCell ref="A50:A52"/>
    <mergeCell ref="B50:B52"/>
    <mergeCell ref="A53:A55"/>
    <mergeCell ref="B53:B55"/>
    <mergeCell ref="A56:A59"/>
    <mergeCell ref="B56:B59"/>
    <mergeCell ref="A60:A63"/>
    <mergeCell ref="B60:B63"/>
    <mergeCell ref="A64:A67"/>
    <mergeCell ref="B64:B67"/>
    <mergeCell ref="A68:A71"/>
    <mergeCell ref="B68:B71"/>
    <mergeCell ref="A84:A87"/>
    <mergeCell ref="B84:B87"/>
    <mergeCell ref="A72:A75"/>
    <mergeCell ref="B72:B75"/>
    <mergeCell ref="A76:A79"/>
    <mergeCell ref="B76:B79"/>
    <mergeCell ref="A80:A83"/>
    <mergeCell ref="B80:B83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6"/>
  <sheetViews>
    <sheetView zoomScale="130" zoomScaleNormal="130" workbookViewId="0"/>
  </sheetViews>
  <sheetFormatPr baseColWidth="10" defaultRowHeight="16.5" x14ac:dyDescent="0.3"/>
  <cols>
    <col min="1" max="1" width="11.42578125" style="3"/>
    <col min="2" max="14" width="13" style="3" customWidth="1"/>
    <col min="15" max="16384" width="11.42578125" style="3"/>
  </cols>
  <sheetData>
    <row r="1" spans="1:14" s="6" customFormat="1" x14ac:dyDescent="0.3">
      <c r="A1" s="5"/>
      <c r="B1" s="5" t="s">
        <v>39</v>
      </c>
      <c r="C1" s="5" t="s">
        <v>40</v>
      </c>
      <c r="D1" s="5" t="s">
        <v>41</v>
      </c>
      <c r="E1" s="5" t="s">
        <v>42</v>
      </c>
      <c r="F1" s="5" t="s">
        <v>43</v>
      </c>
      <c r="G1" s="5" t="s">
        <v>44</v>
      </c>
      <c r="H1" s="5" t="s">
        <v>45</v>
      </c>
      <c r="I1" s="5" t="s">
        <v>46</v>
      </c>
      <c r="J1" s="5" t="s">
        <v>47</v>
      </c>
      <c r="K1" s="5" t="s">
        <v>48</v>
      </c>
      <c r="L1" s="5" t="s">
        <v>49</v>
      </c>
      <c r="M1" s="5" t="s">
        <v>50</v>
      </c>
      <c r="N1" s="5" t="s">
        <v>51</v>
      </c>
    </row>
    <row r="2" spans="1:14" x14ac:dyDescent="0.3">
      <c r="A2" s="7">
        <v>2010</v>
      </c>
      <c r="B2" s="8">
        <v>408</v>
      </c>
      <c r="C2" s="8">
        <f>111+15</f>
        <v>126</v>
      </c>
      <c r="D2" s="8">
        <v>159</v>
      </c>
      <c r="E2" s="8">
        <v>174</v>
      </c>
      <c r="F2" s="8">
        <v>151</v>
      </c>
      <c r="G2" s="8">
        <v>251</v>
      </c>
      <c r="H2" s="8">
        <v>216</v>
      </c>
      <c r="I2" s="8">
        <v>141</v>
      </c>
      <c r="J2" s="8">
        <v>279</v>
      </c>
      <c r="K2" s="8">
        <v>164</v>
      </c>
      <c r="L2" s="8">
        <v>110</v>
      </c>
      <c r="M2" s="8">
        <v>101</v>
      </c>
      <c r="N2" s="9">
        <f>+SUM(B2:M2)</f>
        <v>2280</v>
      </c>
    </row>
    <row r="3" spans="1:14" x14ac:dyDescent="0.3">
      <c r="A3" s="7">
        <v>2011</v>
      </c>
      <c r="B3" s="8">
        <v>346</v>
      </c>
      <c r="C3" s="8">
        <v>163</v>
      </c>
      <c r="D3" s="8">
        <v>177</v>
      </c>
      <c r="E3" s="8">
        <v>161</v>
      </c>
      <c r="F3" s="8">
        <v>103</v>
      </c>
      <c r="G3" s="8">
        <v>142</v>
      </c>
      <c r="H3" s="8">
        <v>179</v>
      </c>
      <c r="I3" s="8">
        <v>141</v>
      </c>
      <c r="J3" s="8">
        <v>225</v>
      </c>
      <c r="K3" s="8">
        <v>187</v>
      </c>
      <c r="L3" s="8">
        <v>180</v>
      </c>
      <c r="M3" s="8">
        <v>112</v>
      </c>
      <c r="N3" s="9">
        <f t="shared" ref="N3:N6" si="0">+SUM(B3:M3)</f>
        <v>2116</v>
      </c>
    </row>
    <row r="4" spans="1:14" x14ac:dyDescent="0.3">
      <c r="A4" s="7">
        <v>2012</v>
      </c>
      <c r="B4" s="8">
        <v>413</v>
      </c>
      <c r="C4" s="8">
        <v>142</v>
      </c>
      <c r="D4" s="8">
        <v>175</v>
      </c>
      <c r="E4" s="8">
        <v>173</v>
      </c>
      <c r="F4" s="8">
        <v>100</v>
      </c>
      <c r="G4" s="8">
        <v>185</v>
      </c>
      <c r="H4" s="8">
        <v>174</v>
      </c>
      <c r="I4" s="8">
        <v>158</v>
      </c>
      <c r="J4" s="8">
        <v>177</v>
      </c>
      <c r="K4" s="8">
        <v>136</v>
      </c>
      <c r="L4" s="8">
        <v>127</v>
      </c>
      <c r="M4" s="8">
        <v>150</v>
      </c>
      <c r="N4" s="9">
        <f t="shared" si="0"/>
        <v>2110</v>
      </c>
    </row>
    <row r="5" spans="1:14" x14ac:dyDescent="0.3">
      <c r="A5" s="7">
        <v>2013</v>
      </c>
      <c r="B5" s="8">
        <v>258</v>
      </c>
      <c r="C5" s="8">
        <v>197</v>
      </c>
      <c r="D5" s="8">
        <v>214</v>
      </c>
      <c r="E5" s="8">
        <v>150</v>
      </c>
      <c r="F5" s="8">
        <v>108</v>
      </c>
      <c r="G5" s="8">
        <v>192</v>
      </c>
      <c r="H5" s="8">
        <v>256</v>
      </c>
      <c r="I5" s="8">
        <v>201</v>
      </c>
      <c r="J5" s="8">
        <v>251</v>
      </c>
      <c r="K5" s="8">
        <v>260</v>
      </c>
      <c r="L5" s="8">
        <v>259</v>
      </c>
      <c r="M5" s="8">
        <v>196</v>
      </c>
      <c r="N5" s="9">
        <f t="shared" si="0"/>
        <v>2542</v>
      </c>
    </row>
    <row r="6" spans="1:14" x14ac:dyDescent="0.3">
      <c r="A6" s="7">
        <v>2014</v>
      </c>
      <c r="B6" s="8">
        <v>372</v>
      </c>
      <c r="C6" s="8">
        <v>289</v>
      </c>
      <c r="D6" s="8">
        <v>204</v>
      </c>
      <c r="E6" s="8">
        <v>227</v>
      </c>
      <c r="F6" s="8">
        <v>122</v>
      </c>
      <c r="G6" s="8">
        <v>231</v>
      </c>
      <c r="H6" s="8">
        <v>174</v>
      </c>
      <c r="I6" s="8">
        <v>283</v>
      </c>
      <c r="J6" s="8">
        <v>280</v>
      </c>
      <c r="K6" s="8">
        <v>256</v>
      </c>
      <c r="L6" s="8">
        <v>256</v>
      </c>
      <c r="M6" s="8">
        <v>260</v>
      </c>
      <c r="N6" s="9">
        <f t="shared" si="0"/>
        <v>2954</v>
      </c>
    </row>
    <row r="7" spans="1:14" x14ac:dyDescent="0.3">
      <c r="A7" s="12" t="s">
        <v>52</v>
      </c>
      <c r="B7" s="13">
        <f>+AVERAGE(B2:B6)</f>
        <v>359.4</v>
      </c>
      <c r="C7" s="13">
        <f t="shared" ref="C7:N7" si="1">+AVERAGE(C2:C6)</f>
        <v>183.4</v>
      </c>
      <c r="D7" s="13">
        <f t="shared" si="1"/>
        <v>185.8</v>
      </c>
      <c r="E7" s="13">
        <f t="shared" si="1"/>
        <v>177</v>
      </c>
      <c r="F7" s="13">
        <f t="shared" si="1"/>
        <v>116.8</v>
      </c>
      <c r="G7" s="13">
        <f t="shared" si="1"/>
        <v>200.2</v>
      </c>
      <c r="H7" s="13">
        <f t="shared" si="1"/>
        <v>199.8</v>
      </c>
      <c r="I7" s="13">
        <f t="shared" si="1"/>
        <v>184.8</v>
      </c>
      <c r="J7" s="13">
        <f t="shared" si="1"/>
        <v>242.4</v>
      </c>
      <c r="K7" s="13">
        <f t="shared" si="1"/>
        <v>200.6</v>
      </c>
      <c r="L7" s="13">
        <f t="shared" si="1"/>
        <v>186.4</v>
      </c>
      <c r="M7" s="13">
        <f t="shared" si="1"/>
        <v>163.80000000000001</v>
      </c>
      <c r="N7" s="14">
        <f t="shared" si="1"/>
        <v>2400.4</v>
      </c>
    </row>
    <row r="11" spans="1:14" x14ac:dyDescent="0.3">
      <c r="A11" s="5"/>
      <c r="B11" s="5" t="s">
        <v>39</v>
      </c>
      <c r="C11" s="5" t="s">
        <v>40</v>
      </c>
      <c r="D11" s="5" t="s">
        <v>41</v>
      </c>
      <c r="E11" s="5" t="s">
        <v>42</v>
      </c>
      <c r="F11" s="5" t="s">
        <v>43</v>
      </c>
      <c r="G11" s="5" t="s">
        <v>44</v>
      </c>
      <c r="H11" s="5" t="s">
        <v>45</v>
      </c>
      <c r="I11" s="5" t="s">
        <v>46</v>
      </c>
      <c r="J11" s="5" t="s">
        <v>47</v>
      </c>
      <c r="K11" s="5" t="s">
        <v>48</v>
      </c>
      <c r="L11" s="5" t="s">
        <v>49</v>
      </c>
      <c r="M11" s="5" t="s">
        <v>50</v>
      </c>
      <c r="N11" s="5" t="s">
        <v>51</v>
      </c>
    </row>
    <row r="12" spans="1:14" x14ac:dyDescent="0.3">
      <c r="A12" s="7">
        <v>2010</v>
      </c>
      <c r="B12" s="10">
        <f t="shared" ref="B12:N12" si="2">+B2/$N$2</f>
        <v>0.17894736842105263</v>
      </c>
      <c r="C12" s="10">
        <f t="shared" si="2"/>
        <v>5.526315789473684E-2</v>
      </c>
      <c r="D12" s="10">
        <f t="shared" si="2"/>
        <v>6.9736842105263153E-2</v>
      </c>
      <c r="E12" s="10">
        <f t="shared" si="2"/>
        <v>7.6315789473684212E-2</v>
      </c>
      <c r="F12" s="10">
        <f t="shared" si="2"/>
        <v>6.6228070175438594E-2</v>
      </c>
      <c r="G12" s="10">
        <f t="shared" si="2"/>
        <v>0.11008771929824561</v>
      </c>
      <c r="H12" s="10">
        <f t="shared" si="2"/>
        <v>9.4736842105263161E-2</v>
      </c>
      <c r="I12" s="10">
        <f t="shared" si="2"/>
        <v>6.1842105263157893E-2</v>
      </c>
      <c r="J12" s="10">
        <f t="shared" si="2"/>
        <v>0.12236842105263158</v>
      </c>
      <c r="K12" s="10">
        <f t="shared" si="2"/>
        <v>7.192982456140351E-2</v>
      </c>
      <c r="L12" s="10">
        <f t="shared" si="2"/>
        <v>4.8245614035087717E-2</v>
      </c>
      <c r="M12" s="10">
        <f t="shared" si="2"/>
        <v>4.4298245614035087E-2</v>
      </c>
      <c r="N12" s="10">
        <f t="shared" si="2"/>
        <v>1</v>
      </c>
    </row>
    <row r="13" spans="1:14" x14ac:dyDescent="0.3">
      <c r="A13" s="7">
        <v>2011</v>
      </c>
      <c r="B13" s="10">
        <f t="shared" ref="B13:N13" si="3">+B3/$N$3</f>
        <v>0.16351606805293006</v>
      </c>
      <c r="C13" s="10">
        <f t="shared" si="3"/>
        <v>7.7032136105860113E-2</v>
      </c>
      <c r="D13" s="10">
        <f t="shared" si="3"/>
        <v>8.3648393194706988E-2</v>
      </c>
      <c r="E13" s="10">
        <f t="shared" si="3"/>
        <v>7.6086956521739135E-2</v>
      </c>
      <c r="F13" s="10">
        <f t="shared" si="3"/>
        <v>4.8676748582230624E-2</v>
      </c>
      <c r="G13" s="10">
        <f t="shared" si="3"/>
        <v>6.7107750472589794E-2</v>
      </c>
      <c r="H13" s="10">
        <f t="shared" si="3"/>
        <v>8.459357277882798E-2</v>
      </c>
      <c r="I13" s="10">
        <f t="shared" si="3"/>
        <v>6.6635160680529298E-2</v>
      </c>
      <c r="J13" s="10">
        <f t="shared" si="3"/>
        <v>0.10633270321361059</v>
      </c>
      <c r="K13" s="10">
        <f t="shared" si="3"/>
        <v>8.8374291115311907E-2</v>
      </c>
      <c r="L13" s="10">
        <f t="shared" si="3"/>
        <v>8.5066162570888462E-2</v>
      </c>
      <c r="M13" s="10">
        <f t="shared" si="3"/>
        <v>5.2930056710775046E-2</v>
      </c>
      <c r="N13" s="10">
        <f t="shared" si="3"/>
        <v>1</v>
      </c>
    </row>
    <row r="14" spans="1:14" x14ac:dyDescent="0.3">
      <c r="A14" s="7">
        <v>2012</v>
      </c>
      <c r="B14" s="10">
        <f t="shared" ref="B14:N14" si="4">+B4/$N$4</f>
        <v>0.1957345971563981</v>
      </c>
      <c r="C14" s="10">
        <f t="shared" si="4"/>
        <v>6.7298578199052134E-2</v>
      </c>
      <c r="D14" s="10">
        <f t="shared" si="4"/>
        <v>8.2938388625592413E-2</v>
      </c>
      <c r="E14" s="10">
        <f t="shared" si="4"/>
        <v>8.1990521327014218E-2</v>
      </c>
      <c r="F14" s="10">
        <f t="shared" si="4"/>
        <v>4.7393364928909949E-2</v>
      </c>
      <c r="G14" s="10">
        <f t="shared" si="4"/>
        <v>8.7677725118483416E-2</v>
      </c>
      <c r="H14" s="10">
        <f t="shared" si="4"/>
        <v>8.2464454976303322E-2</v>
      </c>
      <c r="I14" s="10">
        <f t="shared" si="4"/>
        <v>7.4881516587677721E-2</v>
      </c>
      <c r="J14" s="10">
        <f t="shared" si="4"/>
        <v>8.3886255924170622E-2</v>
      </c>
      <c r="K14" s="10">
        <f t="shared" si="4"/>
        <v>6.4454976303317535E-2</v>
      </c>
      <c r="L14" s="10">
        <f t="shared" si="4"/>
        <v>6.0189573459715637E-2</v>
      </c>
      <c r="M14" s="10">
        <f t="shared" si="4"/>
        <v>7.1090047393364927E-2</v>
      </c>
      <c r="N14" s="10">
        <f t="shared" si="4"/>
        <v>1</v>
      </c>
    </row>
    <row r="15" spans="1:14" x14ac:dyDescent="0.3">
      <c r="A15" s="7">
        <v>2013</v>
      </c>
      <c r="B15" s="10">
        <f t="shared" ref="B15:N15" si="5">+B5/$N$5</f>
        <v>0.10149488591660111</v>
      </c>
      <c r="C15" s="10">
        <f t="shared" si="5"/>
        <v>7.7498033044846579E-2</v>
      </c>
      <c r="D15" s="10">
        <f t="shared" si="5"/>
        <v>8.4185680566483082E-2</v>
      </c>
      <c r="E15" s="10">
        <f t="shared" si="5"/>
        <v>5.9008654602675056E-2</v>
      </c>
      <c r="F15" s="10">
        <f t="shared" si="5"/>
        <v>4.2486231313926044E-2</v>
      </c>
      <c r="G15" s="10">
        <f t="shared" si="5"/>
        <v>7.5531077891424075E-2</v>
      </c>
      <c r="H15" s="10">
        <f t="shared" si="5"/>
        <v>0.1007081038552321</v>
      </c>
      <c r="I15" s="10">
        <f t="shared" si="5"/>
        <v>7.9071597167584579E-2</v>
      </c>
      <c r="J15" s="10">
        <f t="shared" si="5"/>
        <v>9.8741148701809597E-2</v>
      </c>
      <c r="K15" s="10">
        <f t="shared" si="5"/>
        <v>0.1022816679779701</v>
      </c>
      <c r="L15" s="10">
        <f t="shared" si="5"/>
        <v>0.1018882769472856</v>
      </c>
      <c r="M15" s="10">
        <f t="shared" si="5"/>
        <v>7.7104642014162075E-2</v>
      </c>
      <c r="N15" s="10">
        <f t="shared" si="5"/>
        <v>1</v>
      </c>
    </row>
    <row r="16" spans="1:14" x14ac:dyDescent="0.3">
      <c r="A16" s="7">
        <v>2014</v>
      </c>
      <c r="B16" s="10">
        <f t="shared" ref="B16:N16" si="6">+B6/$N$6</f>
        <v>0.12593094109681788</v>
      </c>
      <c r="C16" s="10">
        <f t="shared" si="6"/>
        <v>9.7833446174678401E-2</v>
      </c>
      <c r="D16" s="10">
        <f t="shared" si="6"/>
        <v>6.905890318212593E-2</v>
      </c>
      <c r="E16" s="10">
        <f t="shared" si="6"/>
        <v>7.6844955991875422E-2</v>
      </c>
      <c r="F16" s="10">
        <f t="shared" si="6"/>
        <v>4.1299932295192958E-2</v>
      </c>
      <c r="G16" s="10">
        <f t="shared" si="6"/>
        <v>7.8199052132701424E-2</v>
      </c>
      <c r="H16" s="10">
        <f t="shared" si="6"/>
        <v>5.8903182125930938E-2</v>
      </c>
      <c r="I16" s="10">
        <f t="shared" si="6"/>
        <v>9.5802301963439404E-2</v>
      </c>
      <c r="J16" s="10">
        <f t="shared" si="6"/>
        <v>9.4786729857819899E-2</v>
      </c>
      <c r="K16" s="10">
        <f t="shared" si="6"/>
        <v>8.666215301286391E-2</v>
      </c>
      <c r="L16" s="10">
        <f t="shared" si="6"/>
        <v>8.666215301286391E-2</v>
      </c>
      <c r="M16" s="10">
        <f t="shared" si="6"/>
        <v>8.8016249153689913E-2</v>
      </c>
      <c r="N16" s="10">
        <f t="shared" si="6"/>
        <v>1</v>
      </c>
    </row>
    <row r="17" spans="1:18" x14ac:dyDescent="0.3">
      <c r="A17" s="12" t="s">
        <v>52</v>
      </c>
      <c r="B17" s="15">
        <f>+AVERAGE(B12:B16)</f>
        <v>0.15312477212875994</v>
      </c>
      <c r="C17" s="15">
        <f t="shared" ref="C17" si="7">+AVERAGE(C12:C16)</f>
        <v>7.4985070283834804E-2</v>
      </c>
      <c r="D17" s="15">
        <f t="shared" ref="D17" si="8">+AVERAGE(D12:D16)</f>
        <v>7.7913641534834308E-2</v>
      </c>
      <c r="E17" s="15">
        <f t="shared" ref="E17" si="9">+AVERAGE(E12:E16)</f>
        <v>7.4049375583397609E-2</v>
      </c>
      <c r="F17" s="15">
        <f t="shared" ref="F17" si="10">+AVERAGE(F12:F16)</f>
        <v>4.9216869459139632E-2</v>
      </c>
      <c r="G17" s="15">
        <f t="shared" ref="G17" si="11">+AVERAGE(G12:G16)</f>
        <v>8.3720664982688861E-2</v>
      </c>
      <c r="H17" s="15">
        <f t="shared" ref="H17" si="12">+AVERAGE(H12:H16)</f>
        <v>8.4281231168311502E-2</v>
      </c>
      <c r="I17" s="15">
        <f t="shared" ref="I17" si="13">+AVERAGE(I12:I16)</f>
        <v>7.5646536332477782E-2</v>
      </c>
      <c r="J17" s="15">
        <f t="shared" ref="J17" si="14">+AVERAGE(J12:J16)</f>
        <v>0.10122305175000845</v>
      </c>
      <c r="K17" s="15">
        <f t="shared" ref="K17" si="15">+AVERAGE(K12:K16)</f>
        <v>8.2740582594173398E-2</v>
      </c>
      <c r="L17" s="15">
        <f t="shared" ref="L17" si="16">+AVERAGE(L12:L16)</f>
        <v>7.6410356005168253E-2</v>
      </c>
      <c r="M17" s="15">
        <f t="shared" ref="M17" si="17">+AVERAGE(M12:M16)</f>
        <v>6.6687848177205411E-2</v>
      </c>
      <c r="N17" s="15">
        <f t="shared" ref="N17" si="18">+AVERAGE(N12:N16)</f>
        <v>1</v>
      </c>
    </row>
    <row r="20" spans="1:18" x14ac:dyDescent="0.3">
      <c r="P20" s="28" t="s">
        <v>53</v>
      </c>
      <c r="Q20" s="29"/>
    </row>
    <row r="21" spans="1:18" x14ac:dyDescent="0.3">
      <c r="A21" s="5"/>
      <c r="B21" s="5" t="s">
        <v>39</v>
      </c>
      <c r="C21" s="5" t="s">
        <v>40</v>
      </c>
      <c r="D21" s="5" t="s">
        <v>41</v>
      </c>
      <c r="E21" s="5" t="s">
        <v>42</v>
      </c>
      <c r="F21" s="5" t="s">
        <v>43</v>
      </c>
      <c r="G21" s="5" t="s">
        <v>44</v>
      </c>
      <c r="H21" s="5" t="s">
        <v>45</v>
      </c>
      <c r="I21" s="5" t="s">
        <v>46</v>
      </c>
      <c r="J21" s="5" t="s">
        <v>47</v>
      </c>
      <c r="K21" s="5" t="s">
        <v>48</v>
      </c>
      <c r="L21" s="5" t="s">
        <v>49</v>
      </c>
      <c r="M21" s="5" t="s">
        <v>50</v>
      </c>
      <c r="N21" s="5" t="s">
        <v>51</v>
      </c>
      <c r="P21" s="16" t="s">
        <v>54</v>
      </c>
      <c r="Q21" s="16" t="s">
        <v>55</v>
      </c>
    </row>
    <row r="22" spans="1:18" x14ac:dyDescent="0.3">
      <c r="A22" s="7">
        <v>2015</v>
      </c>
      <c r="B22" s="11">
        <f>+$R23*B17</f>
        <v>359.84321450258585</v>
      </c>
      <c r="C22" s="11">
        <f t="shared" ref="C22:N22" si="19">+$R$23*C17</f>
        <v>176.21491516701178</v>
      </c>
      <c r="D22" s="11">
        <f t="shared" si="19"/>
        <v>183.09705760686063</v>
      </c>
      <c r="E22" s="11">
        <f t="shared" si="19"/>
        <v>174.01603262098439</v>
      </c>
      <c r="F22" s="11">
        <f t="shared" si="19"/>
        <v>115.65964322897814</v>
      </c>
      <c r="G22" s="11">
        <f t="shared" si="19"/>
        <v>196.74356270931884</v>
      </c>
      <c r="H22" s="11">
        <f t="shared" si="19"/>
        <v>198.06089324553204</v>
      </c>
      <c r="I22" s="11">
        <f t="shared" si="19"/>
        <v>177.7693603813228</v>
      </c>
      <c r="J22" s="11">
        <f t="shared" si="19"/>
        <v>237.87417161251986</v>
      </c>
      <c r="K22" s="11">
        <f t="shared" si="19"/>
        <v>194.44036909630748</v>
      </c>
      <c r="L22" s="11">
        <f t="shared" si="19"/>
        <v>179.56433661214538</v>
      </c>
      <c r="M22" s="11">
        <f t="shared" si="19"/>
        <v>156.71644321643271</v>
      </c>
      <c r="N22" s="9">
        <f t="shared" si="19"/>
        <v>2350</v>
      </c>
      <c r="P22" s="17">
        <v>2014</v>
      </c>
      <c r="Q22" s="18">
        <v>23500</v>
      </c>
    </row>
    <row r="23" spans="1:18" x14ac:dyDescent="0.3">
      <c r="A23" s="7">
        <v>2016</v>
      </c>
      <c r="B23" s="11">
        <f t="shared" ref="B23:N26" si="20">+$R24*B$17</f>
        <v>376.07444034823442</v>
      </c>
      <c r="C23" s="11">
        <f t="shared" si="20"/>
        <v>184.16333261709829</v>
      </c>
      <c r="D23" s="11">
        <f t="shared" si="20"/>
        <v>191.35590360955305</v>
      </c>
      <c r="E23" s="11">
        <f t="shared" si="20"/>
        <v>181.86526643282454</v>
      </c>
      <c r="F23" s="11">
        <f t="shared" si="20"/>
        <v>120.87663139164694</v>
      </c>
      <c r="G23" s="11">
        <f t="shared" si="20"/>
        <v>205.61795319748384</v>
      </c>
      <c r="H23" s="11">
        <f t="shared" si="20"/>
        <v>206.99470374937306</v>
      </c>
      <c r="I23" s="11">
        <f t="shared" si="20"/>
        <v>185.78789323256544</v>
      </c>
      <c r="J23" s="11">
        <f t="shared" si="20"/>
        <v>248.60381509802076</v>
      </c>
      <c r="K23" s="11">
        <f t="shared" si="20"/>
        <v>203.21087085128985</v>
      </c>
      <c r="L23" s="11">
        <f t="shared" si="20"/>
        <v>187.66383434869323</v>
      </c>
      <c r="M23" s="11">
        <f t="shared" si="20"/>
        <v>163.78535512321648</v>
      </c>
      <c r="N23" s="9">
        <f t="shared" si="20"/>
        <v>2456</v>
      </c>
      <c r="P23" s="19">
        <v>2015</v>
      </c>
      <c r="Q23" s="20">
        <v>25850</v>
      </c>
      <c r="R23" s="24">
        <f>+Q23-Q22</f>
        <v>2350</v>
      </c>
    </row>
    <row r="24" spans="1:18" x14ac:dyDescent="0.3">
      <c r="A24" s="7">
        <v>2017</v>
      </c>
      <c r="B24" s="11">
        <f t="shared" si="20"/>
        <v>411.90563702636422</v>
      </c>
      <c r="C24" s="11">
        <f t="shared" si="20"/>
        <v>201.70983906351563</v>
      </c>
      <c r="D24" s="11">
        <f t="shared" si="20"/>
        <v>209.58769572870429</v>
      </c>
      <c r="E24" s="11">
        <f t="shared" si="20"/>
        <v>199.19282031933957</v>
      </c>
      <c r="F24" s="11">
        <f t="shared" si="20"/>
        <v>132.39337884508561</v>
      </c>
      <c r="G24" s="11">
        <f t="shared" si="20"/>
        <v>225.20858880343303</v>
      </c>
      <c r="H24" s="11">
        <f t="shared" si="20"/>
        <v>226.71651184275794</v>
      </c>
      <c r="I24" s="11">
        <f t="shared" si="20"/>
        <v>203.48918273436524</v>
      </c>
      <c r="J24" s="11">
        <f t="shared" si="20"/>
        <v>272.29000920752276</v>
      </c>
      <c r="K24" s="11">
        <f t="shared" si="20"/>
        <v>222.57216717832645</v>
      </c>
      <c r="L24" s="11">
        <f t="shared" si="20"/>
        <v>205.54385765390259</v>
      </c>
      <c r="M24" s="11">
        <f t="shared" si="20"/>
        <v>179.39031159668255</v>
      </c>
      <c r="N24" s="9">
        <f t="shared" si="20"/>
        <v>2690</v>
      </c>
      <c r="P24" s="17">
        <v>2016</v>
      </c>
      <c r="Q24" s="18">
        <v>28306</v>
      </c>
      <c r="R24" s="24">
        <f t="shared" ref="R24:R27" si="21">+Q24-Q23</f>
        <v>2456</v>
      </c>
    </row>
    <row r="25" spans="1:18" x14ac:dyDescent="0.3">
      <c r="A25" s="7">
        <v>2018</v>
      </c>
      <c r="B25" s="11">
        <f t="shared" si="20"/>
        <v>408.31337916654815</v>
      </c>
      <c r="C25" s="11">
        <f t="shared" si="20"/>
        <v>199.95071345404557</v>
      </c>
      <c r="D25" s="11">
        <f t="shared" si="20"/>
        <v>207.75986678045905</v>
      </c>
      <c r="E25" s="11">
        <f t="shared" si="20"/>
        <v>197.45564580632052</v>
      </c>
      <c r="F25" s="11">
        <f t="shared" si="20"/>
        <v>131.23876693159673</v>
      </c>
      <c r="G25" s="11">
        <f t="shared" si="20"/>
        <v>223.24452895451321</v>
      </c>
      <c r="H25" s="11">
        <f t="shared" si="20"/>
        <v>224.73930129158234</v>
      </c>
      <c r="I25" s="11">
        <f t="shared" si="20"/>
        <v>201.7145393443349</v>
      </c>
      <c r="J25" s="11">
        <f t="shared" si="20"/>
        <v>269.91534899945543</v>
      </c>
      <c r="K25" s="11">
        <f t="shared" si="20"/>
        <v>220.63109974673054</v>
      </c>
      <c r="L25" s="11">
        <f t="shared" si="20"/>
        <v>203.75129530024176</v>
      </c>
      <c r="M25" s="11">
        <f t="shared" si="20"/>
        <v>177.82583614677074</v>
      </c>
      <c r="N25" s="9">
        <f t="shared" si="20"/>
        <v>2666.5403219225991</v>
      </c>
      <c r="P25" s="19">
        <v>2017</v>
      </c>
      <c r="Q25" s="21">
        <v>30996</v>
      </c>
      <c r="R25" s="24">
        <f t="shared" si="21"/>
        <v>2690</v>
      </c>
    </row>
    <row r="26" spans="1:18" x14ac:dyDescent="0.3">
      <c r="A26" s="7">
        <v>2019</v>
      </c>
      <c r="B26" s="11">
        <f t="shared" si="20"/>
        <v>443.43997903517823</v>
      </c>
      <c r="C26" s="11">
        <f t="shared" si="20"/>
        <v>217.15217944392805</v>
      </c>
      <c r="D26" s="11">
        <f t="shared" si="20"/>
        <v>225.63314275307985</v>
      </c>
      <c r="E26" s="11">
        <f t="shared" si="20"/>
        <v>214.44246479373223</v>
      </c>
      <c r="F26" s="11">
        <f t="shared" si="20"/>
        <v>142.52904515531915</v>
      </c>
      <c r="G26" s="11">
        <f t="shared" si="20"/>
        <v>242.44992765453318</v>
      </c>
      <c r="H26" s="11">
        <f t="shared" si="20"/>
        <v>244.07329305873643</v>
      </c>
      <c r="I26" s="11">
        <f t="shared" si="20"/>
        <v>219.06774468307876</v>
      </c>
      <c r="J26" s="11">
        <f t="shared" si="20"/>
        <v>293.13576975093463</v>
      </c>
      <c r="K26" s="11">
        <f t="shared" si="20"/>
        <v>239.61166897323642</v>
      </c>
      <c r="L26" s="11">
        <f t="shared" si="20"/>
        <v>221.27971976023809</v>
      </c>
      <c r="M26" s="11">
        <f t="shared" si="20"/>
        <v>193.12393146116483</v>
      </c>
      <c r="N26" s="9">
        <f t="shared" si="20"/>
        <v>2895.93886652316</v>
      </c>
      <c r="P26" s="17">
        <v>2018</v>
      </c>
      <c r="Q26" s="18">
        <v>33662.540321922599</v>
      </c>
      <c r="R26" s="24">
        <f t="shared" si="21"/>
        <v>2666.5403219225991</v>
      </c>
    </row>
    <row r="27" spans="1:18" x14ac:dyDescent="0.3">
      <c r="P27" s="22">
        <v>2019</v>
      </c>
      <c r="Q27" s="23">
        <v>36558.479188445759</v>
      </c>
      <c r="R27" s="24">
        <f t="shared" si="21"/>
        <v>2895.93886652316</v>
      </c>
    </row>
    <row r="29" spans="1:18" s="6" customFormat="1" x14ac:dyDescent="0.3"/>
    <row r="35" spans="1:14" x14ac:dyDescent="0.3">
      <c r="A35" s="25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7"/>
    </row>
    <row r="36" spans="1:14" x14ac:dyDescent="0.3">
      <c r="A36" s="25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7"/>
    </row>
  </sheetData>
  <pageMargins left="0.7" right="0.7" top="0.75" bottom="0.75" header="0.3" footer="0.3"/>
  <pageSetup orientation="portrait" r:id="rId1"/>
  <ignoredErrors>
    <ignoredError sqref="N3:N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Altas y bajas</vt:lpstr>
      <vt:lpstr>Adicionales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Rico Robles, Ana Karen</dc:creator>
  <cp:lastModifiedBy>Gonzalez Martinez, Mary Carmen</cp:lastModifiedBy>
  <dcterms:created xsi:type="dcterms:W3CDTF">2015-04-13T17:37:54Z</dcterms:created>
  <dcterms:modified xsi:type="dcterms:W3CDTF">2021-10-22T16:30:07Z</dcterms:modified>
</cp:coreProperties>
</file>